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28.3\spp\Технологи\Обмен\Меню Лето 21г\"/>
    </mc:Choice>
  </mc:AlternateContent>
  <bookViews>
    <workbookView xWindow="0" yWindow="0" windowWidth="28800" windowHeight="12330"/>
  </bookViews>
  <sheets>
    <sheet name="12.05.2023" sheetId="1" r:id="rId1"/>
    <sheet name="Dop" sheetId="2" r:id="rId2"/>
  </sheets>
  <definedNames>
    <definedName name="Группа">Dop!$B$3</definedName>
    <definedName name="Дата_Печати">Dop!$B$2</definedName>
    <definedName name="Дата_Сост">Dop!$B$1</definedName>
    <definedName name="С3">'12.05.2023'!$A$3</definedName>
    <definedName name="Физ_Норма">Dop!$B$4</definedName>
  </definedNames>
  <calcPr calcId="162913"/>
</workbook>
</file>

<file path=xl/calcChain.xml><?xml version="1.0" encoding="utf-8"?>
<calcChain xmlns="http://schemas.openxmlformats.org/spreadsheetml/2006/main">
  <c r="C198" i="1" l="1"/>
  <c r="A198" i="1"/>
  <c r="C22" i="1"/>
  <c r="C302" i="1"/>
  <c r="A302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E374" i="1" l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A369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C342" i="1"/>
  <c r="A342" i="1"/>
  <c r="E338" i="1"/>
  <c r="F338" i="1"/>
  <c r="G338" i="1"/>
  <c r="G348" i="1" s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A333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E300" i="1"/>
  <c r="F300" i="1"/>
  <c r="G300" i="1"/>
  <c r="H300" i="1"/>
  <c r="I300" i="1"/>
  <c r="J300" i="1"/>
  <c r="K300" i="1"/>
  <c r="K311" i="1" s="1"/>
  <c r="L300" i="1"/>
  <c r="M300" i="1"/>
  <c r="N300" i="1"/>
  <c r="O300" i="1"/>
  <c r="P300" i="1"/>
  <c r="Q300" i="1"/>
  <c r="R300" i="1"/>
  <c r="S300" i="1"/>
  <c r="S311" i="1" s="1"/>
  <c r="T300" i="1"/>
  <c r="U300" i="1"/>
  <c r="V300" i="1"/>
  <c r="W300" i="1"/>
  <c r="A297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A261" i="1"/>
  <c r="C270" i="1"/>
  <c r="A270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P239" i="1" s="1"/>
  <c r="Q228" i="1"/>
  <c r="R228" i="1"/>
  <c r="S228" i="1"/>
  <c r="T228" i="1"/>
  <c r="U228" i="1"/>
  <c r="V228" i="1"/>
  <c r="W228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C159" i="1"/>
  <c r="A159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E83" i="1"/>
  <c r="E94" i="1" s="1"/>
  <c r="F83" i="1"/>
  <c r="F94" i="1" s="1"/>
  <c r="G83" i="1"/>
  <c r="G94" i="1" s="1"/>
  <c r="H83" i="1"/>
  <c r="H94" i="1" s="1"/>
  <c r="I83" i="1"/>
  <c r="I94" i="1" s="1"/>
  <c r="J83" i="1"/>
  <c r="J94" i="1" s="1"/>
  <c r="K83" i="1"/>
  <c r="K94" i="1" s="1"/>
  <c r="L83" i="1"/>
  <c r="L94" i="1" s="1"/>
  <c r="M83" i="1"/>
  <c r="M94" i="1" s="1"/>
  <c r="N83" i="1"/>
  <c r="N94" i="1" s="1"/>
  <c r="O83" i="1"/>
  <c r="O94" i="1" s="1"/>
  <c r="P83" i="1"/>
  <c r="P94" i="1" s="1"/>
  <c r="Q83" i="1"/>
  <c r="Q94" i="1" s="1"/>
  <c r="R83" i="1"/>
  <c r="R94" i="1" s="1"/>
  <c r="S83" i="1"/>
  <c r="S94" i="1" s="1"/>
  <c r="T83" i="1"/>
  <c r="T94" i="1" s="1"/>
  <c r="U83" i="1"/>
  <c r="U94" i="1" s="1"/>
  <c r="V83" i="1"/>
  <c r="V94" i="1" s="1"/>
  <c r="W83" i="1"/>
  <c r="W94" i="1" s="1"/>
  <c r="C81" i="1"/>
  <c r="A81" i="1"/>
  <c r="E51" i="1"/>
  <c r="E62" i="1" s="1"/>
  <c r="F51" i="1"/>
  <c r="F62" i="1" s="1"/>
  <c r="G51" i="1"/>
  <c r="G62" i="1" s="1"/>
  <c r="H51" i="1"/>
  <c r="H62" i="1" s="1"/>
  <c r="I51" i="1"/>
  <c r="I62" i="1" s="1"/>
  <c r="J51" i="1"/>
  <c r="J62" i="1" s="1"/>
  <c r="K51" i="1"/>
  <c r="K62" i="1" s="1"/>
  <c r="L51" i="1"/>
  <c r="L62" i="1" s="1"/>
  <c r="M51" i="1"/>
  <c r="M62" i="1" s="1"/>
  <c r="N51" i="1"/>
  <c r="N62" i="1" s="1"/>
  <c r="O51" i="1"/>
  <c r="O62" i="1" s="1"/>
  <c r="P51" i="1"/>
  <c r="P62" i="1" s="1"/>
  <c r="Q51" i="1"/>
  <c r="Q62" i="1" s="1"/>
  <c r="R51" i="1"/>
  <c r="R62" i="1" s="1"/>
  <c r="S51" i="1"/>
  <c r="S62" i="1" s="1"/>
  <c r="T51" i="1"/>
  <c r="T62" i="1" s="1"/>
  <c r="U51" i="1"/>
  <c r="U62" i="1" s="1"/>
  <c r="V51" i="1"/>
  <c r="V62" i="1" s="1"/>
  <c r="W51" i="1"/>
  <c r="W62" i="1" s="1"/>
  <c r="C49" i="1"/>
  <c r="E25" i="1"/>
  <c r="E26" i="1" s="1"/>
  <c r="F25" i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Q25" i="1"/>
  <c r="Q26" i="1" s="1"/>
  <c r="R25" i="1"/>
  <c r="R26" i="1" s="1"/>
  <c r="S25" i="1"/>
  <c r="S26" i="1" s="1"/>
  <c r="T25" i="1"/>
  <c r="T26" i="1" s="1"/>
  <c r="U25" i="1"/>
  <c r="U26" i="1" s="1"/>
  <c r="V25" i="1"/>
  <c r="V26" i="1" s="1"/>
  <c r="W25" i="1"/>
  <c r="W26" i="1" s="1"/>
  <c r="C19" i="1"/>
  <c r="V311" i="1" l="1"/>
  <c r="U311" i="1"/>
  <c r="W311" i="1"/>
  <c r="R311" i="1"/>
  <c r="F239" i="1"/>
  <c r="V239" i="1"/>
  <c r="Q311" i="1"/>
  <c r="L348" i="1"/>
  <c r="U239" i="1"/>
  <c r="J239" i="1"/>
  <c r="E239" i="1"/>
  <c r="W239" i="1"/>
  <c r="W348" i="1"/>
  <c r="S239" i="1"/>
  <c r="N348" i="1"/>
  <c r="H348" i="1"/>
  <c r="T239" i="1"/>
  <c r="O348" i="1"/>
  <c r="T348" i="1"/>
  <c r="R239" i="1"/>
  <c r="J348" i="1"/>
  <c r="Q239" i="1"/>
  <c r="U348" i="1"/>
  <c r="E348" i="1"/>
  <c r="K348" i="1"/>
  <c r="M348" i="1"/>
  <c r="T311" i="1"/>
  <c r="I348" i="1"/>
  <c r="O311" i="1"/>
  <c r="V348" i="1"/>
  <c r="F348" i="1"/>
  <c r="G239" i="1"/>
  <c r="Q348" i="1"/>
  <c r="S348" i="1"/>
  <c r="P348" i="1"/>
  <c r="R348" i="1"/>
  <c r="P311" i="1"/>
  <c r="N311" i="1"/>
  <c r="M311" i="1"/>
  <c r="O239" i="1"/>
  <c r="L311" i="1"/>
  <c r="N239" i="1"/>
  <c r="M239" i="1"/>
  <c r="J311" i="1"/>
  <c r="L239" i="1"/>
  <c r="I311" i="1"/>
  <c r="K239" i="1"/>
  <c r="H311" i="1"/>
  <c r="G311" i="1"/>
  <c r="I239" i="1"/>
  <c r="F311" i="1"/>
  <c r="H239" i="1"/>
  <c r="E311" i="1"/>
  <c r="L202" i="1"/>
  <c r="K202" i="1"/>
  <c r="J202" i="1"/>
  <c r="M202" i="1"/>
  <c r="I202" i="1"/>
  <c r="H202" i="1"/>
  <c r="G202" i="1"/>
  <c r="F202" i="1"/>
  <c r="N202" i="1"/>
  <c r="U202" i="1"/>
  <c r="T202" i="1"/>
  <c r="S202" i="1"/>
  <c r="R202" i="1"/>
  <c r="W202" i="1"/>
  <c r="Q202" i="1"/>
  <c r="P202" i="1"/>
  <c r="V202" i="1"/>
  <c r="O202" i="1"/>
  <c r="E202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BK385" i="1"/>
  <c r="BL385" i="1"/>
  <c r="BM385" i="1"/>
  <c r="BN385" i="1"/>
  <c r="BO385" i="1"/>
  <c r="BP385" i="1"/>
  <c r="E277" i="1"/>
  <c r="E278" i="1" s="1"/>
  <c r="F277" i="1"/>
  <c r="F278" i="1" s="1"/>
  <c r="G277" i="1"/>
  <c r="G278" i="1" s="1"/>
  <c r="H277" i="1"/>
  <c r="H278" i="1" s="1"/>
  <c r="I277" i="1"/>
  <c r="I278" i="1" s="1"/>
  <c r="J277" i="1"/>
  <c r="J278" i="1" s="1"/>
  <c r="K277" i="1"/>
  <c r="K278" i="1" s="1"/>
  <c r="L277" i="1"/>
  <c r="L278" i="1" s="1"/>
  <c r="M277" i="1"/>
  <c r="M278" i="1" s="1"/>
  <c r="N277" i="1"/>
  <c r="N278" i="1" s="1"/>
  <c r="O277" i="1"/>
  <c r="O278" i="1" s="1"/>
  <c r="P277" i="1"/>
  <c r="P278" i="1" s="1"/>
  <c r="Q277" i="1"/>
  <c r="Q278" i="1" s="1"/>
  <c r="R277" i="1"/>
  <c r="R278" i="1" s="1"/>
  <c r="S277" i="1"/>
  <c r="S278" i="1" s="1"/>
  <c r="T277" i="1"/>
  <c r="T278" i="1" s="1"/>
  <c r="U277" i="1"/>
  <c r="U278" i="1" s="1"/>
  <c r="V277" i="1"/>
  <c r="V278" i="1" s="1"/>
  <c r="W277" i="1"/>
  <c r="W278" i="1" s="1"/>
  <c r="X277" i="1"/>
  <c r="X278" i="1" s="1"/>
  <c r="Y277" i="1"/>
  <c r="Y278" i="1" s="1"/>
  <c r="Z277" i="1"/>
  <c r="Z278" i="1" s="1"/>
  <c r="AA277" i="1"/>
  <c r="AA278" i="1" s="1"/>
  <c r="AB277" i="1"/>
  <c r="AB278" i="1" s="1"/>
  <c r="AC277" i="1"/>
  <c r="AC278" i="1" s="1"/>
  <c r="AD277" i="1"/>
  <c r="AD278" i="1" s="1"/>
  <c r="AE277" i="1"/>
  <c r="AE278" i="1" s="1"/>
  <c r="AF277" i="1"/>
  <c r="AF278" i="1" s="1"/>
  <c r="AG277" i="1"/>
  <c r="AG278" i="1" s="1"/>
  <c r="AH277" i="1"/>
  <c r="AH278" i="1" s="1"/>
  <c r="AI277" i="1"/>
  <c r="AI278" i="1" s="1"/>
  <c r="AJ277" i="1"/>
  <c r="AJ278" i="1" s="1"/>
  <c r="AK277" i="1"/>
  <c r="AK278" i="1" s="1"/>
  <c r="AL277" i="1"/>
  <c r="AL278" i="1" s="1"/>
  <c r="AM277" i="1"/>
  <c r="AM278" i="1" s="1"/>
  <c r="AN277" i="1"/>
  <c r="AN278" i="1" s="1"/>
  <c r="AO277" i="1"/>
  <c r="AO278" i="1" s="1"/>
  <c r="AP277" i="1"/>
  <c r="AP278" i="1" s="1"/>
  <c r="AQ277" i="1"/>
  <c r="AQ278" i="1" s="1"/>
  <c r="AR277" i="1"/>
  <c r="AR278" i="1" s="1"/>
  <c r="AS277" i="1"/>
  <c r="AS278" i="1" s="1"/>
  <c r="AT277" i="1"/>
  <c r="AT278" i="1" s="1"/>
  <c r="AU277" i="1"/>
  <c r="AU278" i="1" s="1"/>
  <c r="AV277" i="1"/>
  <c r="AV278" i="1" s="1"/>
  <c r="AW277" i="1"/>
  <c r="AW278" i="1" s="1"/>
  <c r="AX277" i="1"/>
  <c r="AX278" i="1" s="1"/>
  <c r="AY277" i="1"/>
  <c r="AY278" i="1" s="1"/>
  <c r="AZ277" i="1"/>
  <c r="AZ278" i="1" s="1"/>
  <c r="BA277" i="1"/>
  <c r="BA278" i="1" s="1"/>
  <c r="BB277" i="1"/>
  <c r="BB278" i="1" s="1"/>
  <c r="BC277" i="1"/>
  <c r="BC278" i="1" s="1"/>
  <c r="BD277" i="1"/>
  <c r="BD278" i="1" s="1"/>
  <c r="BE277" i="1"/>
  <c r="BE278" i="1" s="1"/>
  <c r="BF277" i="1"/>
  <c r="BF278" i="1" s="1"/>
  <c r="BG277" i="1"/>
  <c r="BG278" i="1" s="1"/>
  <c r="BH277" i="1"/>
  <c r="BH278" i="1" s="1"/>
  <c r="BI277" i="1"/>
  <c r="BI278" i="1" s="1"/>
  <c r="BJ277" i="1"/>
  <c r="BJ278" i="1" s="1"/>
  <c r="BK277" i="1"/>
  <c r="BK278" i="1" s="1"/>
  <c r="BL277" i="1"/>
  <c r="BL278" i="1" s="1"/>
  <c r="BM277" i="1"/>
  <c r="BM278" i="1" s="1"/>
  <c r="BN277" i="1"/>
  <c r="BN278" i="1" s="1"/>
  <c r="BO277" i="1"/>
  <c r="BO278" i="1" s="1"/>
  <c r="BP277" i="1"/>
  <c r="BP278" i="1" s="1"/>
  <c r="A272" i="1"/>
  <c r="A27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C372" i="1"/>
  <c r="C373" i="1"/>
  <c r="A373" i="1"/>
  <c r="AR386" i="1" l="1"/>
  <c r="AQ386" i="1"/>
  <c r="L386" i="1"/>
  <c r="L441" i="1" s="1"/>
  <c r="AP386" i="1"/>
  <c r="M386" i="1"/>
  <c r="M441" i="1" s="1"/>
  <c r="BK386" i="1"/>
  <c r="BJ386" i="1"/>
  <c r="H386" i="1"/>
  <c r="BL386" i="1"/>
  <c r="K386" i="1"/>
  <c r="K441" i="1" s="1"/>
  <c r="J386" i="1"/>
  <c r="BQ385" i="1" s="1"/>
  <c r="AN386" i="1"/>
  <c r="BI386" i="1"/>
  <c r="BH386" i="1"/>
  <c r="G386" i="1"/>
  <c r="BG386" i="1"/>
  <c r="F386" i="1"/>
  <c r="AO386" i="1"/>
  <c r="AC386" i="1"/>
  <c r="AB386" i="1"/>
  <c r="AA386" i="1"/>
  <c r="AV386" i="1"/>
  <c r="Z386" i="1"/>
  <c r="AD386" i="1"/>
  <c r="Y386" i="1"/>
  <c r="AU386" i="1"/>
  <c r="AT386" i="1"/>
  <c r="X386" i="1"/>
  <c r="BF386" i="1"/>
  <c r="E386" i="1"/>
  <c r="N386" i="1"/>
  <c r="N441" i="1" s="1"/>
  <c r="BN386" i="1"/>
  <c r="BM386" i="1"/>
  <c r="BE386" i="1"/>
  <c r="AS386" i="1"/>
  <c r="AF386" i="1"/>
  <c r="I386" i="1"/>
  <c r="BD386" i="1"/>
  <c r="W386" i="1"/>
  <c r="W441" i="1" s="1"/>
  <c r="AE386" i="1"/>
  <c r="V386" i="1"/>
  <c r="AM386" i="1"/>
  <c r="U386" i="1"/>
  <c r="U441" i="1" s="1"/>
  <c r="AL386" i="1"/>
  <c r="BO386" i="1"/>
  <c r="AK386" i="1"/>
  <c r="AH386" i="1"/>
  <c r="BC386" i="1"/>
  <c r="AG386" i="1"/>
  <c r="BB386" i="1"/>
  <c r="BA386" i="1"/>
  <c r="AJ386" i="1"/>
  <c r="AZ386" i="1"/>
  <c r="AI386" i="1"/>
  <c r="AY386" i="1"/>
  <c r="T386" i="1"/>
  <c r="T441" i="1" s="1"/>
  <c r="AX386" i="1"/>
  <c r="S386" i="1"/>
  <c r="AW386" i="1"/>
  <c r="R386" i="1"/>
  <c r="Q386" i="1"/>
  <c r="P386" i="1"/>
  <c r="BP386" i="1"/>
  <c r="O386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P425" i="1" s="1"/>
  <c r="AQ62" i="1"/>
  <c r="AQ425" i="1" s="1"/>
  <c r="AR62" i="1"/>
  <c r="AR425" i="1" s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J425" i="1" s="1"/>
  <c r="BK62" i="1"/>
  <c r="BK425" i="1" s="1"/>
  <c r="BL62" i="1"/>
  <c r="BM62" i="1"/>
  <c r="BN62" i="1"/>
  <c r="BO62" i="1"/>
  <c r="BP62" i="1"/>
  <c r="BR425" i="1"/>
  <c r="BQ420" i="1"/>
  <c r="BQ410" i="1"/>
  <c r="A419" i="1"/>
  <c r="C419" i="1"/>
  <c r="A418" i="1"/>
  <c r="C418" i="1"/>
  <c r="A417" i="1"/>
  <c r="C417" i="1"/>
  <c r="A415" i="1"/>
  <c r="C415" i="1"/>
  <c r="A416" i="1"/>
  <c r="C416" i="1"/>
  <c r="A414" i="1"/>
  <c r="C414" i="1"/>
  <c r="A413" i="1"/>
  <c r="C413" i="1"/>
  <c r="A412" i="1"/>
  <c r="A409" i="1"/>
  <c r="C409" i="1"/>
  <c r="A408" i="1"/>
  <c r="C408" i="1"/>
  <c r="A407" i="1"/>
  <c r="C407" i="1"/>
  <c r="A406" i="1"/>
  <c r="C406" i="1"/>
  <c r="A405" i="1"/>
  <c r="C405" i="1"/>
  <c r="A384" i="1"/>
  <c r="C384" i="1"/>
  <c r="A383" i="1"/>
  <c r="C383" i="1"/>
  <c r="A382" i="1"/>
  <c r="C382" i="1"/>
  <c r="A381" i="1"/>
  <c r="C381" i="1"/>
  <c r="A380" i="1"/>
  <c r="A379" i="1"/>
  <c r="A378" i="1"/>
  <c r="C378" i="1"/>
  <c r="A377" i="1"/>
  <c r="C377" i="1"/>
  <c r="A376" i="1"/>
  <c r="C376" i="1"/>
  <c r="A371" i="1"/>
  <c r="C371" i="1"/>
  <c r="A370" i="1"/>
  <c r="C370" i="1"/>
  <c r="BQ347" i="1"/>
  <c r="BQ338" i="1"/>
  <c r="A346" i="1"/>
  <c r="C346" i="1"/>
  <c r="A345" i="1"/>
  <c r="C345" i="1"/>
  <c r="A344" i="1"/>
  <c r="C344" i="1"/>
  <c r="A343" i="1"/>
  <c r="C343" i="1"/>
  <c r="A341" i="1"/>
  <c r="C341" i="1"/>
  <c r="A340" i="1"/>
  <c r="A337" i="1"/>
  <c r="C337" i="1"/>
  <c r="A336" i="1"/>
  <c r="C336" i="1"/>
  <c r="C335" i="1"/>
  <c r="A334" i="1"/>
  <c r="C334" i="1"/>
  <c r="BQ310" i="1"/>
  <c r="BQ300" i="1"/>
  <c r="A309" i="1"/>
  <c r="C309" i="1"/>
  <c r="A308" i="1"/>
  <c r="C308" i="1"/>
  <c r="A307" i="1"/>
  <c r="C307" i="1"/>
  <c r="A306" i="1"/>
  <c r="C306" i="1"/>
  <c r="A305" i="1"/>
  <c r="A304" i="1"/>
  <c r="C304" i="1"/>
  <c r="A303" i="1"/>
  <c r="C303" i="1"/>
  <c r="A299" i="1"/>
  <c r="C299" i="1"/>
  <c r="A298" i="1"/>
  <c r="C298" i="1"/>
  <c r="BQ277" i="1"/>
  <c r="BQ266" i="1"/>
  <c r="A276" i="1"/>
  <c r="C276" i="1"/>
  <c r="A275" i="1"/>
  <c r="C275" i="1"/>
  <c r="A274" i="1"/>
  <c r="C274" i="1"/>
  <c r="A273" i="1"/>
  <c r="C273" i="1"/>
  <c r="A269" i="1"/>
  <c r="C269" i="1"/>
  <c r="A268" i="1"/>
  <c r="C268" i="1"/>
  <c r="A265" i="1"/>
  <c r="C265" i="1"/>
  <c r="A264" i="1"/>
  <c r="C264" i="1"/>
  <c r="A263" i="1"/>
  <c r="C263" i="1"/>
  <c r="A262" i="1"/>
  <c r="C262" i="1"/>
  <c r="BQ238" i="1"/>
  <c r="BQ228" i="1"/>
  <c r="A237" i="1"/>
  <c r="C237" i="1"/>
  <c r="A236" i="1"/>
  <c r="C236" i="1"/>
  <c r="A235" i="1"/>
  <c r="C235" i="1"/>
  <c r="A234" i="1"/>
  <c r="C234" i="1"/>
  <c r="A233" i="1"/>
  <c r="A232" i="1"/>
  <c r="C232" i="1"/>
  <c r="A231" i="1"/>
  <c r="C231" i="1"/>
  <c r="A230" i="1"/>
  <c r="C230" i="1"/>
  <c r="A227" i="1"/>
  <c r="C227" i="1"/>
  <c r="A226" i="1"/>
  <c r="C226" i="1"/>
  <c r="A225" i="1"/>
  <c r="C225" i="1"/>
  <c r="A224" i="1"/>
  <c r="C224" i="1"/>
  <c r="BQ201" i="1"/>
  <c r="BQ192" i="1"/>
  <c r="A200" i="1"/>
  <c r="C200" i="1"/>
  <c r="A199" i="1"/>
  <c r="C199" i="1"/>
  <c r="A197" i="1"/>
  <c r="C197" i="1"/>
  <c r="A196" i="1"/>
  <c r="C196" i="1"/>
  <c r="A195" i="1"/>
  <c r="C195" i="1"/>
  <c r="A194" i="1"/>
  <c r="C194" i="1"/>
  <c r="A191" i="1"/>
  <c r="C191" i="1"/>
  <c r="A190" i="1"/>
  <c r="C190" i="1"/>
  <c r="A189" i="1"/>
  <c r="C189" i="1"/>
  <c r="A188" i="1"/>
  <c r="C188" i="1"/>
  <c r="BQ167" i="1"/>
  <c r="BQ157" i="1"/>
  <c r="A166" i="1"/>
  <c r="C166" i="1"/>
  <c r="A165" i="1"/>
  <c r="C165" i="1"/>
  <c r="A164" i="1"/>
  <c r="C164" i="1"/>
  <c r="A163" i="1"/>
  <c r="C163" i="1"/>
  <c r="A161" i="1"/>
  <c r="C161" i="1"/>
  <c r="A160" i="1"/>
  <c r="C160" i="1"/>
  <c r="A156" i="1"/>
  <c r="C156" i="1"/>
  <c r="A154" i="1"/>
  <c r="C154" i="1"/>
  <c r="A153" i="1"/>
  <c r="A152" i="1"/>
  <c r="C152" i="1"/>
  <c r="BQ131" i="1"/>
  <c r="BQ121" i="1"/>
  <c r="A130" i="1"/>
  <c r="C130" i="1"/>
  <c r="A129" i="1"/>
  <c r="C129" i="1"/>
  <c r="A128" i="1"/>
  <c r="C128" i="1"/>
  <c r="A127" i="1"/>
  <c r="C127" i="1"/>
  <c r="A126" i="1"/>
  <c r="A125" i="1"/>
  <c r="C125" i="1"/>
  <c r="A124" i="1"/>
  <c r="C124" i="1"/>
  <c r="A123" i="1"/>
  <c r="C123" i="1"/>
  <c r="A120" i="1"/>
  <c r="C120" i="1"/>
  <c r="C119" i="1"/>
  <c r="C118" i="1"/>
  <c r="A117" i="1"/>
  <c r="A116" i="1"/>
  <c r="BQ93" i="1"/>
  <c r="BQ83" i="1"/>
  <c r="A92" i="1"/>
  <c r="C92" i="1"/>
  <c r="A91" i="1"/>
  <c r="C91" i="1"/>
  <c r="A90" i="1"/>
  <c r="C90" i="1"/>
  <c r="A89" i="1"/>
  <c r="C89" i="1"/>
  <c r="A88" i="1"/>
  <c r="A87" i="1"/>
  <c r="C87" i="1"/>
  <c r="A86" i="1"/>
  <c r="C86" i="1"/>
  <c r="A85" i="1"/>
  <c r="C85" i="1"/>
  <c r="A82" i="1"/>
  <c r="C82" i="1"/>
  <c r="A80" i="1"/>
  <c r="BQ51" i="1"/>
  <c r="A60" i="1"/>
  <c r="C60" i="1"/>
  <c r="A59" i="1"/>
  <c r="C59" i="1"/>
  <c r="A58" i="1"/>
  <c r="C58" i="1"/>
  <c r="A57" i="1"/>
  <c r="C57" i="1"/>
  <c r="A56" i="1"/>
  <c r="C56" i="1"/>
  <c r="A55" i="1"/>
  <c r="C55" i="1"/>
  <c r="A54" i="1"/>
  <c r="C54" i="1"/>
  <c r="C53" i="1"/>
  <c r="A50" i="1"/>
  <c r="C50" i="1"/>
  <c r="A48" i="1"/>
  <c r="C48" i="1"/>
  <c r="A47" i="1"/>
  <c r="A46" i="1"/>
  <c r="A45" i="1"/>
  <c r="BQ25" i="1"/>
  <c r="BQ15" i="1"/>
  <c r="A24" i="1"/>
  <c r="C24" i="1"/>
  <c r="A23" i="1"/>
  <c r="C23" i="1"/>
  <c r="C21" i="1"/>
  <c r="A20" i="1"/>
  <c r="C20" i="1"/>
  <c r="A19" i="1"/>
  <c r="A18" i="1"/>
  <c r="C18" i="1"/>
  <c r="A17" i="1"/>
  <c r="C17" i="1"/>
  <c r="A14" i="1"/>
  <c r="C14" i="1"/>
  <c r="A13" i="1"/>
  <c r="C13" i="1"/>
  <c r="A12" i="1"/>
  <c r="C12" i="1"/>
  <c r="A11" i="1"/>
  <c r="AV425" i="1" l="1"/>
  <c r="AD425" i="1"/>
  <c r="AA425" i="1"/>
  <c r="BL425" i="1"/>
  <c r="Z425" i="1"/>
  <c r="AN425" i="1"/>
  <c r="BI425" i="1"/>
  <c r="AL425" i="1"/>
  <c r="BF425" i="1"/>
  <c r="Y425" i="1"/>
  <c r="BQ374" i="1"/>
  <c r="BH425" i="1"/>
  <c r="AH425" i="1"/>
  <c r="AJ425" i="1"/>
  <c r="AO425" i="1"/>
  <c r="BG425" i="1"/>
  <c r="AC425" i="1"/>
  <c r="AB425" i="1"/>
  <c r="AU425" i="1"/>
  <c r="AT425" i="1"/>
  <c r="BC425" i="1"/>
  <c r="AG425" i="1"/>
  <c r="BA425" i="1"/>
  <c r="BE425" i="1"/>
  <c r="X425" i="1"/>
  <c r="BM425" i="1"/>
  <c r="BB425" i="1"/>
  <c r="AI425" i="1"/>
  <c r="BD425" i="1"/>
  <c r="AF425" i="1"/>
  <c r="AZ425" i="1"/>
  <c r="AY425" i="1"/>
  <c r="AX425" i="1"/>
  <c r="BO425" i="1"/>
  <c r="AS425" i="1"/>
  <c r="BN425" i="1"/>
  <c r="AE425" i="1"/>
  <c r="V441" i="1"/>
  <c r="AM425" i="1"/>
  <c r="AK425" i="1"/>
  <c r="S441" i="1"/>
  <c r="AW425" i="1"/>
  <c r="R441" i="1"/>
  <c r="Q441" i="1"/>
  <c r="P441" i="1"/>
  <c r="BP425" i="1"/>
  <c r="O441" i="1"/>
  <c r="BQ61" i="1"/>
</calcChain>
</file>

<file path=xl/sharedStrings.xml><?xml version="1.0" encoding="utf-8"?>
<sst xmlns="http://schemas.openxmlformats.org/spreadsheetml/2006/main" count="567" uniqueCount="161">
  <si>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</si>
  <si>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</si>
  <si>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</si>
  <si>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</si>
  <si>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</si>
  <si>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</si>
  <si>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</si>
  <si>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</si>
  <si>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</si>
  <si>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</si>
  <si>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</si>
  <si>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</si>
  <si>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</si>
  <si>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</si>
  <si>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</si>
  <si>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</si>
  <si>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</si>
  <si>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</si>
  <si>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</si>
  <si>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</si>
  <si>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</si>
  <si>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</si>
  <si>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</si>
  <si>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</si>
  <si>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</si>
  <si>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</si>
  <si>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</si>
  <si>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</si>
  <si>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</si>
  <si>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</si>
  <si>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</si>
  <si>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</si>
  <si>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</si>
  <si>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</si>
  <si>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</si>
  <si>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</si>
  <si>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</si>
  <si>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</si>
  <si>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</si>
  <si>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</si>
  <si>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</si>
  <si>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</si>
  <si>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</si>
  <si>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</si>
  <si>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</si>
  <si>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</si>
  <si>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</si>
  <si>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</si>
  <si>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</si>
  <si>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</si>
  <si>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</si>
  <si>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</si>
  <si>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</si>
  <si>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</si>
  <si>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</si>
  <si>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</si>
  <si>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</si>
  <si>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</si>
  <si>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</si>
  <si>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</si>
  <si>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</si>
  <si>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</si>
  <si>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</si>
  <si>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</si>
  <si>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</si>
  <si>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</si>
  <si>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Дата составления</t>
  </si>
  <si>
    <t>Дата печати</t>
  </si>
  <si>
    <t>Группа</t>
  </si>
  <si>
    <t>Физ.Норма</t>
  </si>
  <si>
    <t>Школы</t>
  </si>
  <si>
    <t>без физ.норм</t>
  </si>
  <si>
    <t xml:space="preserve">Завтрак </t>
  </si>
  <si>
    <t>Фрукты свежие</t>
  </si>
  <si>
    <t>Хлеб пшеничный</t>
  </si>
  <si>
    <t>Итого за 'Завтрак '</t>
  </si>
  <si>
    <t xml:space="preserve">Обед </t>
  </si>
  <si>
    <t>Хлеб ржаной</t>
  </si>
  <si>
    <t>Итого за 'Обед '</t>
  </si>
  <si>
    <t>Итого за день</t>
  </si>
  <si>
    <t>Салат "Ароматный"</t>
  </si>
  <si>
    <t>Рыба, тушеная в томате с овощами 60/30</t>
  </si>
  <si>
    <t>Гуляш из говядины  40/50</t>
  </si>
  <si>
    <t>Фрикадельки из говядины, тушеные в соусе 60/30</t>
  </si>
  <si>
    <t>1 неделя понедельник</t>
  </si>
  <si>
    <t>Вторник</t>
  </si>
  <si>
    <t>Среда</t>
  </si>
  <si>
    <t>Четверг</t>
  </si>
  <si>
    <t>Пятница</t>
  </si>
  <si>
    <t>Суббота</t>
  </si>
  <si>
    <t>2 неделя понедельник</t>
  </si>
  <si>
    <t>Каша молочная "Дружба" с маслом сливочн</t>
  </si>
  <si>
    <t xml:space="preserve">Суп картофельный с бобовыми </t>
  </si>
  <si>
    <t xml:space="preserve">Тефтели ( 2 вариант) </t>
  </si>
  <si>
    <t xml:space="preserve">Макароны отварные </t>
  </si>
  <si>
    <t>Компот из сухофруктов</t>
  </si>
  <si>
    <t xml:space="preserve">Каша гречневая рассыпчатая </t>
  </si>
  <si>
    <t>Чай с лимоном и сахаром</t>
  </si>
  <si>
    <t xml:space="preserve">Суп картоф  клецками </t>
  </si>
  <si>
    <t xml:space="preserve">куры отварные на 1 блюдо </t>
  </si>
  <si>
    <t xml:space="preserve">Картофельное пюре </t>
  </si>
  <si>
    <t xml:space="preserve">Компот из свежих яблок </t>
  </si>
  <si>
    <t xml:space="preserve">Кофейный напиток с молоком </t>
  </si>
  <si>
    <t xml:space="preserve">Борщ с капустой с картоф </t>
  </si>
  <si>
    <t xml:space="preserve">Рис припущенный </t>
  </si>
  <si>
    <t>Чай с сахаром</t>
  </si>
  <si>
    <t xml:space="preserve">Хлеб пшеничный </t>
  </si>
  <si>
    <t>Салат из капусты с зеленым горошком</t>
  </si>
  <si>
    <t xml:space="preserve">Рассольник "Ленинградский" </t>
  </si>
  <si>
    <t>куры отварные на 1 блюдо</t>
  </si>
  <si>
    <t xml:space="preserve">Омлет натуральный  </t>
  </si>
  <si>
    <t xml:space="preserve">Суп из овощей  со сметаной </t>
  </si>
  <si>
    <t>Фирменное</t>
  </si>
  <si>
    <t>Тефтели "Забава" 60/30</t>
  </si>
  <si>
    <t xml:space="preserve">Каша пшенная молочная с маслом сливочным </t>
  </si>
  <si>
    <t xml:space="preserve">Суп лапша домашняя с картофелем </t>
  </si>
  <si>
    <t xml:space="preserve">Запеканка картофельная с мясом </t>
  </si>
  <si>
    <t xml:space="preserve">Каша рисовая молочная с маслом </t>
  </si>
  <si>
    <t>Сыр порц</t>
  </si>
  <si>
    <t>Бефстроганов из куриного мяса  40/50</t>
  </si>
  <si>
    <t>Пирожок с яблоками</t>
  </si>
  <si>
    <t>Салат из белокочанной капусты и моркови</t>
  </si>
  <si>
    <t>Напиток апельсиновый</t>
  </si>
  <si>
    <t>Филе тушен в смет  соусе из мяса птицы 40/50</t>
  </si>
  <si>
    <t xml:space="preserve">Рис отварной с маслом </t>
  </si>
  <si>
    <t xml:space="preserve">Напиток  шиповника </t>
  </si>
  <si>
    <t>Тефтели ( 2 вариант)</t>
  </si>
  <si>
    <t>Жаркое по-домашнему  из говядины 125/25</t>
  </si>
  <si>
    <t xml:space="preserve">Суфле из отварной курицы </t>
  </si>
  <si>
    <t xml:space="preserve">Щи из свежей капусты  со сметаной </t>
  </si>
  <si>
    <t>Говядина отварная на 1 блюдо</t>
  </si>
  <si>
    <t xml:space="preserve">Компот из кураги </t>
  </si>
  <si>
    <t>Сдоба обыкновенная</t>
  </si>
  <si>
    <t xml:space="preserve">Курица отварная  </t>
  </si>
  <si>
    <t xml:space="preserve">Какао с молоком  </t>
  </si>
  <si>
    <t xml:space="preserve">Филе куриное  тушен в смет соусе </t>
  </si>
  <si>
    <t xml:space="preserve">Пышка " Эстонская" </t>
  </si>
  <si>
    <t xml:space="preserve">Лепешка сметанная </t>
  </si>
  <si>
    <t xml:space="preserve">Рагу из овощей </t>
  </si>
  <si>
    <t>Сок фруктово-ягодный</t>
  </si>
  <si>
    <t xml:space="preserve">Булочка детская </t>
  </si>
  <si>
    <t>Котлета куриная рубленная с</t>
  </si>
  <si>
    <t>Говядина отварная  на 1 блюдо</t>
  </si>
  <si>
    <t xml:space="preserve">c соусом томатным </t>
  </si>
  <si>
    <t>Биточки "Волжские"  80/30</t>
  </si>
  <si>
    <t xml:space="preserve">с соусом томатным     </t>
  </si>
  <si>
    <t>Котлета "Умка"    80/30</t>
  </si>
  <si>
    <t>Овощи свежие порционно</t>
  </si>
  <si>
    <t>Запеканка из творога со сгущ молоком</t>
  </si>
  <si>
    <t>Булочка Ванильная</t>
  </si>
  <si>
    <t>Овощи  свежие  порционно</t>
  </si>
  <si>
    <t>Овощи свежие  порционно</t>
  </si>
  <si>
    <t>Суп картофельный с крупой  (пшено)</t>
  </si>
  <si>
    <t xml:space="preserve">Суп картофельный с крупой  (рис) </t>
  </si>
  <si>
    <t>МЕНЮ  ЛЕТО 2021г  г. Ульяновск</t>
  </si>
  <si>
    <t>соусом сметанным с томатом 80/30</t>
  </si>
  <si>
    <t>1шт</t>
  </si>
  <si>
    <t>№ рецептур</t>
  </si>
  <si>
    <t>цена</t>
  </si>
  <si>
    <t>фирмен</t>
  </si>
  <si>
    <t>№  рецептур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</si>
</sst>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0" xfId="0" applyFont="1" applyBorder="1"/>
    <xf numFmtId="164" fontId="0" fillId="0" borderId="0" xfId="0" applyNumberFormat="1"/>
    <xf numFmtId="0" fontId="4" fillId="0" borderId="0" xfId="0" quotePrefix="1" applyFont="1"/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/>
    <xf numFmtId="2" fontId="4" fillId="0" borderId="8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NumberFormat="1" applyFont="1"/>
    <xf numFmtId="0" fontId="4" fillId="0" borderId="0" xfId="0" applyNumberFormat="1" applyFont="1"/>
    <xf numFmtId="0" fontId="4" fillId="0" borderId="8" xfId="0" applyNumberFormat="1" applyFont="1" applyBorder="1" applyAlignment="1">
      <alignment horizontal="left"/>
    </xf>
    <xf numFmtId="0" fontId="4" fillId="0" borderId="8" xfId="0" applyNumberFormat="1" applyFont="1" applyBorder="1"/>
    <xf numFmtId="0" fontId="4" fillId="0" borderId="2" xfId="0" applyNumberFormat="1" applyFont="1" applyBorder="1"/>
    <xf numFmtId="0" fontId="8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E1994"/>
  <sheetViews>
    <sheetView tabSelected="1" topLeftCell="A293" zoomScaleNormal="100" workbookViewId="0">
      <selection activeCell="D403" sqref="D403:D404"/>
    </sheetView>
  </sheetViews>
  <sheetFormatPr defaultRowHeight="15.75" x14ac:dyDescent="0.25"/>
  <cols>
    <col min="1" max="1" width="18.28515625" style="1" customWidth="1"/>
    <col min="2" max="2" width="57.28515625" style="1" customWidth="1"/>
    <col min="3" max="3" width="12.28515625" style="1" customWidth="1"/>
    <col min="4" max="4" width="8.85546875" style="1" customWidth="1"/>
    <col min="5" max="5" width="10" style="1" customWidth="1"/>
    <col min="6" max="6" width="10.140625" style="1" hidden="1" customWidth="1"/>
    <col min="7" max="7" width="11.42578125" style="1" customWidth="1"/>
    <col min="8" max="8" width="10.85546875" style="1" hidden="1" customWidth="1"/>
    <col min="9" max="9" width="10.42578125" style="1" customWidth="1"/>
    <col min="10" max="10" width="12.42578125" style="1" customWidth="1"/>
    <col min="11" max="77" width="0" style="1" hidden="1" customWidth="1"/>
    <col min="78" max="16384" width="9.140625" style="1"/>
  </cols>
  <sheetData>
    <row r="1" spans="1:239" ht="0.75" customHeight="1" x14ac:dyDescent="0.25"/>
    <row r="2" spans="1:239" ht="20.25" customHeight="1" x14ac:dyDescent="0.45">
      <c r="A2" s="34" t="s">
        <v>154</v>
      </c>
      <c r="B2" s="34"/>
      <c r="C2" s="34"/>
      <c r="D2" s="34"/>
      <c r="E2" s="34"/>
      <c r="F2" s="34"/>
      <c r="G2" s="34"/>
      <c r="H2" s="34"/>
      <c r="I2" s="34"/>
      <c r="J2" s="34"/>
    </row>
    <row r="3" spans="1:239" s="7" customFormat="1" x14ac:dyDescent="0.25">
      <c r="A3" s="8"/>
      <c r="B3" s="8" t="s">
        <v>84</v>
      </c>
      <c r="C3" s="8"/>
      <c r="D3" s="8"/>
      <c r="E3" s="9"/>
      <c r="F3" s="8"/>
      <c r="G3" s="8"/>
      <c r="H3" s="8"/>
      <c r="I3" s="8"/>
      <c r="J3" s="8"/>
    </row>
    <row r="4" spans="1:239" hidden="1" x14ac:dyDescent="0.25"/>
    <row r="5" spans="1:239" x14ac:dyDescent="0.25">
      <c r="B5" s="2"/>
      <c r="C5" s="6"/>
      <c r="D5" s="6"/>
      <c r="E5" s="3"/>
      <c r="F5" s="3"/>
      <c r="G5" s="3"/>
      <c r="H5" s="3"/>
      <c r="I5" s="3"/>
      <c r="J5" s="3"/>
    </row>
    <row r="6" spans="1:239" ht="7.5" customHeight="1" x14ac:dyDescent="0.25"/>
    <row r="7" spans="1:239" hidden="1" x14ac:dyDescent="0.25"/>
    <row r="8" spans="1:239" s="5" customFormat="1" ht="14.25" customHeight="1" x14ac:dyDescent="0.25">
      <c r="A8" s="32" t="s">
        <v>157</v>
      </c>
      <c r="B8" s="29" t="s">
        <v>0</v>
      </c>
      <c r="C8" s="29" t="s">
        <v>6</v>
      </c>
      <c r="D8" s="35" t="s">
        <v>158</v>
      </c>
      <c r="E8" s="29" t="s">
        <v>2</v>
      </c>
      <c r="F8" s="29"/>
      <c r="G8" s="29" t="s">
        <v>8</v>
      </c>
      <c r="H8" s="29"/>
      <c r="I8" s="29" t="s">
        <v>7</v>
      </c>
      <c r="J8" s="30" t="s">
        <v>5</v>
      </c>
      <c r="K8" s="5" t="s">
        <v>9</v>
      </c>
      <c r="L8" s="5" t="s">
        <v>10</v>
      </c>
      <c r="M8" s="5" t="s">
        <v>65</v>
      </c>
      <c r="N8" s="5" t="s">
        <v>11</v>
      </c>
      <c r="O8" s="5" t="s">
        <v>12</v>
      </c>
      <c r="P8" s="5" t="s">
        <v>13</v>
      </c>
      <c r="Q8" s="5" t="s">
        <v>14</v>
      </c>
      <c r="R8" s="5" t="s">
        <v>15</v>
      </c>
      <c r="S8" s="5" t="s">
        <v>16</v>
      </c>
      <c r="T8" s="5" t="s">
        <v>17</v>
      </c>
      <c r="U8" s="5" t="s">
        <v>18</v>
      </c>
      <c r="V8" s="5" t="s">
        <v>19</v>
      </c>
      <c r="W8" s="5" t="s">
        <v>20</v>
      </c>
      <c r="X8" s="5" t="s">
        <v>21</v>
      </c>
      <c r="Y8" s="5" t="s">
        <v>22</v>
      </c>
      <c r="Z8" s="5" t="s">
        <v>23</v>
      </c>
      <c r="AA8" s="5" t="s">
        <v>24</v>
      </c>
      <c r="AB8" s="5" t="s">
        <v>25</v>
      </c>
      <c r="AC8" s="5" t="s">
        <v>26</v>
      </c>
      <c r="AD8" s="5" t="s">
        <v>27</v>
      </c>
      <c r="AE8" s="5" t="s">
        <v>28</v>
      </c>
      <c r="AF8" s="5" t="s">
        <v>29</v>
      </c>
      <c r="AG8" s="5" t="s">
        <v>30</v>
      </c>
      <c r="AH8" s="5" t="s">
        <v>31</v>
      </c>
      <c r="AI8" s="5" t="s">
        <v>32</v>
      </c>
      <c r="AJ8" s="5" t="s">
        <v>33</v>
      </c>
      <c r="AK8" s="5" t="s">
        <v>34</v>
      </c>
      <c r="AL8" s="5" t="s">
        <v>35</v>
      </c>
      <c r="AM8" s="5" t="s">
        <v>36</v>
      </c>
      <c r="AN8" s="5" t="s">
        <v>37</v>
      </c>
      <c r="AO8" s="5" t="s">
        <v>38</v>
      </c>
      <c r="AP8" s="5" t="s">
        <v>39</v>
      </c>
      <c r="AQ8" s="5" t="s">
        <v>40</v>
      </c>
      <c r="AR8" s="5" t="s">
        <v>41</v>
      </c>
      <c r="AS8" s="5" t="s">
        <v>42</v>
      </c>
      <c r="AT8" s="5" t="s">
        <v>43</v>
      </c>
      <c r="AU8" s="5" t="s">
        <v>44</v>
      </c>
      <c r="AV8" s="5" t="s">
        <v>45</v>
      </c>
      <c r="AW8" s="5" t="s">
        <v>46</v>
      </c>
      <c r="AX8" s="5" t="s">
        <v>47</v>
      </c>
      <c r="AY8" s="5" t="s">
        <v>48</v>
      </c>
      <c r="AZ8" s="5" t="s">
        <v>49</v>
      </c>
      <c r="BA8" s="5" t="s">
        <v>50</v>
      </c>
      <c r="BB8" s="5" t="s">
        <v>51</v>
      </c>
      <c r="BC8" s="5" t="s">
        <v>52</v>
      </c>
      <c r="BD8" s="5" t="s">
        <v>53</v>
      </c>
      <c r="BE8" s="5" t="s">
        <v>54</v>
      </c>
      <c r="BF8" s="5" t="s">
        <v>55</v>
      </c>
      <c r="BG8" s="5" t="s">
        <v>56</v>
      </c>
      <c r="BH8" s="5" t="s">
        <v>57</v>
      </c>
      <c r="BI8" s="5" t="s">
        <v>58</v>
      </c>
      <c r="BJ8" s="5" t="s">
        <v>59</v>
      </c>
      <c r="BK8" s="5" t="s">
        <v>60</v>
      </c>
      <c r="BL8" s="5" t="s">
        <v>61</v>
      </c>
      <c r="BM8" s="5" t="s">
        <v>62</v>
      </c>
      <c r="BN8" s="5" t="s">
        <v>63</v>
      </c>
      <c r="BO8" s="5" t="s">
        <v>64</v>
      </c>
      <c r="BP8" s="12"/>
    </row>
    <row r="9" spans="1:239" s="5" customFormat="1" ht="15.75" customHeight="1" x14ac:dyDescent="0.25">
      <c r="A9" s="33"/>
      <c r="B9" s="29"/>
      <c r="C9" s="29"/>
      <c r="D9" s="36"/>
      <c r="E9" s="4" t="s">
        <v>1</v>
      </c>
      <c r="F9" s="4" t="s">
        <v>3</v>
      </c>
      <c r="G9" s="4" t="s">
        <v>1</v>
      </c>
      <c r="H9" s="4" t="s">
        <v>4</v>
      </c>
      <c r="I9" s="29"/>
      <c r="J9" s="31"/>
      <c r="BP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</row>
    <row r="10" spans="1:239" s="5" customFormat="1" ht="15" x14ac:dyDescent="0.25">
      <c r="A10" s="37"/>
      <c r="B10" s="14" t="s">
        <v>72</v>
      </c>
      <c r="C10" s="11"/>
      <c r="D10" s="11"/>
      <c r="E10" s="11"/>
      <c r="F10" s="11"/>
      <c r="G10" s="11"/>
      <c r="H10" s="11"/>
      <c r="I10" s="11"/>
      <c r="J10" s="11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</row>
    <row r="11" spans="1:239" s="17" customFormat="1" ht="15" x14ac:dyDescent="0.25">
      <c r="A11" s="38" t="str">
        <f>"-"</f>
        <v>-</v>
      </c>
      <c r="B11" s="17" t="s">
        <v>73</v>
      </c>
      <c r="C11" s="18" t="s">
        <v>156</v>
      </c>
      <c r="D11" s="18"/>
      <c r="E11" s="18">
        <v>1.96</v>
      </c>
      <c r="F11" s="18">
        <v>0</v>
      </c>
      <c r="G11" s="18">
        <v>0.78</v>
      </c>
      <c r="H11" s="18">
        <v>0.78</v>
      </c>
      <c r="I11" s="18">
        <v>20.78</v>
      </c>
      <c r="J11" s="18">
        <v>106.07520000000001</v>
      </c>
      <c r="K11" s="17">
        <v>0.2</v>
      </c>
      <c r="L11" s="17">
        <v>0</v>
      </c>
      <c r="M11" s="17">
        <v>0</v>
      </c>
      <c r="N11" s="17">
        <v>0</v>
      </c>
      <c r="O11" s="17">
        <v>19.21</v>
      </c>
      <c r="P11" s="17">
        <v>1.57</v>
      </c>
      <c r="Q11" s="17">
        <v>3.53</v>
      </c>
      <c r="R11" s="17">
        <v>0</v>
      </c>
      <c r="S11" s="17">
        <v>0</v>
      </c>
      <c r="T11" s="17">
        <v>1.57</v>
      </c>
      <c r="U11" s="17">
        <v>0.98</v>
      </c>
      <c r="V11" s="17">
        <v>50.96</v>
      </c>
      <c r="W11" s="17">
        <v>544.88</v>
      </c>
      <c r="X11" s="17">
        <v>0</v>
      </c>
      <c r="Y11" s="17">
        <v>23.52</v>
      </c>
      <c r="Z11" s="17">
        <v>25.48</v>
      </c>
      <c r="AA11" s="17">
        <v>37.24</v>
      </c>
      <c r="AB11" s="17">
        <v>35.28</v>
      </c>
      <c r="AC11" s="17">
        <v>5.88</v>
      </c>
      <c r="AD11" s="17">
        <v>21.56</v>
      </c>
      <c r="AE11" s="17">
        <v>5.88</v>
      </c>
      <c r="AF11" s="17">
        <v>17.64</v>
      </c>
      <c r="AG11" s="17">
        <v>33.32</v>
      </c>
      <c r="AH11" s="17">
        <v>19.600000000000001</v>
      </c>
      <c r="AI11" s="17">
        <v>152.88</v>
      </c>
      <c r="AJ11" s="17">
        <v>13.72</v>
      </c>
      <c r="AK11" s="17">
        <v>27.44</v>
      </c>
      <c r="AL11" s="17">
        <v>82.32</v>
      </c>
      <c r="AM11" s="17">
        <v>0</v>
      </c>
      <c r="AN11" s="17">
        <v>25.48</v>
      </c>
      <c r="AO11" s="17">
        <v>31.36</v>
      </c>
      <c r="AP11" s="17">
        <v>11.76</v>
      </c>
      <c r="AQ11" s="17">
        <v>9.8000000000000007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0</v>
      </c>
      <c r="BP11" s="17">
        <v>172.6</v>
      </c>
      <c r="BR11" s="17">
        <v>9.8000000000000007</v>
      </c>
      <c r="BY11" s="41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</row>
    <row r="12" spans="1:239" s="17" customFormat="1" ht="15" x14ac:dyDescent="0.25">
      <c r="A12" s="38" t="str">
        <f>"фирменное"</f>
        <v>фирменное</v>
      </c>
      <c r="B12" s="17" t="s">
        <v>91</v>
      </c>
      <c r="C12" s="18" t="str">
        <f>"205"</f>
        <v>205</v>
      </c>
      <c r="D12" s="18"/>
      <c r="E12" s="18">
        <v>4.1900000000000004</v>
      </c>
      <c r="F12" s="18">
        <v>2.81</v>
      </c>
      <c r="G12" s="18">
        <v>3.3</v>
      </c>
      <c r="H12" s="18">
        <v>0.2</v>
      </c>
      <c r="I12" s="18">
        <v>24.42</v>
      </c>
      <c r="J12" s="18">
        <v>144.82262399999999</v>
      </c>
      <c r="K12" s="17">
        <v>2.04</v>
      </c>
      <c r="L12" s="17">
        <v>0</v>
      </c>
      <c r="M12" s="17">
        <v>0</v>
      </c>
      <c r="N12" s="17">
        <v>0</v>
      </c>
      <c r="O12" s="17">
        <v>10.57</v>
      </c>
      <c r="P12" s="17">
        <v>13.85</v>
      </c>
      <c r="Q12" s="17">
        <v>0.56999999999999995</v>
      </c>
      <c r="R12" s="17">
        <v>0</v>
      </c>
      <c r="S12" s="17">
        <v>0</v>
      </c>
      <c r="T12" s="17">
        <v>0.1</v>
      </c>
      <c r="U12" s="17">
        <v>1.34</v>
      </c>
      <c r="V12" s="17">
        <v>243.05</v>
      </c>
      <c r="W12" s="17">
        <v>163.12</v>
      </c>
      <c r="X12" s="17">
        <v>0</v>
      </c>
      <c r="Y12" s="17">
        <v>240.46</v>
      </c>
      <c r="Z12" s="17">
        <v>220.88</v>
      </c>
      <c r="AA12" s="17">
        <v>389.3</v>
      </c>
      <c r="AB12" s="17">
        <v>266.33999999999997</v>
      </c>
      <c r="AC12" s="17">
        <v>103.15</v>
      </c>
      <c r="AD12" s="17">
        <v>173.17</v>
      </c>
      <c r="AE12" s="17">
        <v>61.32</v>
      </c>
      <c r="AF12" s="17">
        <v>214.17</v>
      </c>
      <c r="AG12" s="17">
        <v>76.44</v>
      </c>
      <c r="AH12" s="17">
        <v>99.96</v>
      </c>
      <c r="AI12" s="17">
        <v>105.84</v>
      </c>
      <c r="AJ12" s="17">
        <v>33.32</v>
      </c>
      <c r="AK12" s="17">
        <v>62.72</v>
      </c>
      <c r="AL12" s="17">
        <v>235.2</v>
      </c>
      <c r="AM12" s="17">
        <v>0</v>
      </c>
      <c r="AN12" s="17">
        <v>64.680000000000007</v>
      </c>
      <c r="AO12" s="17">
        <v>64.680000000000007</v>
      </c>
      <c r="AP12" s="17">
        <v>235.36</v>
      </c>
      <c r="AQ12" s="17">
        <v>52.08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0.04</v>
      </c>
      <c r="AZ12" s="17">
        <v>0</v>
      </c>
      <c r="BA12" s="17">
        <v>0.01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0.06</v>
      </c>
      <c r="BH12" s="17">
        <v>0</v>
      </c>
      <c r="BI12" s="17">
        <v>0</v>
      </c>
      <c r="BJ12" s="17">
        <v>0.04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149.32</v>
      </c>
      <c r="BR12" s="17">
        <v>21.29</v>
      </c>
      <c r="BY12" s="41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</row>
    <row r="13" spans="1:239" s="17" customFormat="1" ht="15" x14ac:dyDescent="0.25">
      <c r="A13" s="38" t="str">
        <f>"693"</f>
        <v>693</v>
      </c>
      <c r="B13" s="17" t="s">
        <v>134</v>
      </c>
      <c r="C13" s="18" t="str">
        <f>"180"</f>
        <v>180</v>
      </c>
      <c r="D13" s="18"/>
      <c r="E13" s="18">
        <v>3.28</v>
      </c>
      <c r="F13" s="18">
        <v>2.61</v>
      </c>
      <c r="G13" s="18">
        <v>3.01</v>
      </c>
      <c r="H13" s="18">
        <v>0.54</v>
      </c>
      <c r="I13" s="18">
        <v>13.27</v>
      </c>
      <c r="J13" s="18">
        <v>93.681851199999997</v>
      </c>
      <c r="K13" s="17">
        <v>2.12</v>
      </c>
      <c r="L13" s="17">
        <v>0</v>
      </c>
      <c r="M13" s="17">
        <v>0</v>
      </c>
      <c r="N13" s="17">
        <v>0</v>
      </c>
      <c r="O13" s="17">
        <v>13</v>
      </c>
      <c r="P13" s="17">
        <v>0.27</v>
      </c>
      <c r="Q13" s="17">
        <v>1.1599999999999999</v>
      </c>
      <c r="R13" s="17">
        <v>0</v>
      </c>
      <c r="S13" s="17">
        <v>0</v>
      </c>
      <c r="T13" s="17">
        <v>0.23</v>
      </c>
      <c r="U13" s="17">
        <v>0.87</v>
      </c>
      <c r="V13" s="17">
        <v>45.57</v>
      </c>
      <c r="W13" s="17">
        <v>163.69999999999999</v>
      </c>
      <c r="X13" s="17">
        <v>0</v>
      </c>
      <c r="Y13" s="17">
        <v>137.9</v>
      </c>
      <c r="Z13" s="17">
        <v>136.21</v>
      </c>
      <c r="AA13" s="17">
        <v>233.5</v>
      </c>
      <c r="AB13" s="17">
        <v>187.81</v>
      </c>
      <c r="AC13" s="17">
        <v>62.6</v>
      </c>
      <c r="AD13" s="17">
        <v>109.98</v>
      </c>
      <c r="AE13" s="17">
        <v>36.380000000000003</v>
      </c>
      <c r="AF13" s="17">
        <v>123.52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155.66</v>
      </c>
      <c r="AQ13" s="17">
        <v>22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7">
        <v>0</v>
      </c>
      <c r="BP13" s="17">
        <v>179.75</v>
      </c>
      <c r="BR13" s="17">
        <v>12.1</v>
      </c>
      <c r="BY13" s="41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</row>
    <row r="14" spans="1:239" s="15" customFormat="1" ht="15" x14ac:dyDescent="0.25">
      <c r="A14" s="28" t="str">
        <f>"-"</f>
        <v>-</v>
      </c>
      <c r="B14" s="15" t="s">
        <v>74</v>
      </c>
      <c r="C14" s="16" t="str">
        <f>"30"</f>
        <v>30</v>
      </c>
      <c r="D14" s="16"/>
      <c r="E14" s="16">
        <v>1.98</v>
      </c>
      <c r="F14" s="16">
        <v>0</v>
      </c>
      <c r="G14" s="16">
        <v>0.2</v>
      </c>
      <c r="H14" s="16">
        <v>0.2</v>
      </c>
      <c r="I14" s="16">
        <v>14.01</v>
      </c>
      <c r="J14" s="16">
        <v>67.170299999999997</v>
      </c>
      <c r="K14" s="15">
        <v>0</v>
      </c>
      <c r="L14" s="15">
        <v>0</v>
      </c>
      <c r="M14" s="15">
        <v>0</v>
      </c>
      <c r="N14" s="15">
        <v>0</v>
      </c>
      <c r="O14" s="15">
        <v>0.33</v>
      </c>
      <c r="P14" s="15">
        <v>13.68</v>
      </c>
      <c r="Q14" s="15">
        <v>0.06</v>
      </c>
      <c r="R14" s="15">
        <v>0</v>
      </c>
      <c r="S14" s="15">
        <v>0</v>
      </c>
      <c r="T14" s="15">
        <v>0</v>
      </c>
      <c r="U14" s="15">
        <v>0.54</v>
      </c>
      <c r="V14" s="15">
        <v>0</v>
      </c>
      <c r="W14" s="15">
        <v>0</v>
      </c>
      <c r="X14" s="15">
        <v>0</v>
      </c>
      <c r="Y14" s="15">
        <v>95.79</v>
      </c>
      <c r="Z14" s="15">
        <v>99.7</v>
      </c>
      <c r="AA14" s="15">
        <v>152.69</v>
      </c>
      <c r="AB14" s="15">
        <v>50.63</v>
      </c>
      <c r="AC14" s="15">
        <v>30.02</v>
      </c>
      <c r="AD14" s="15">
        <v>60.03</v>
      </c>
      <c r="AE14" s="15">
        <v>22.71</v>
      </c>
      <c r="AF14" s="15">
        <v>108.58</v>
      </c>
      <c r="AG14" s="15">
        <v>67.34</v>
      </c>
      <c r="AH14" s="15">
        <v>93.96</v>
      </c>
      <c r="AI14" s="15">
        <v>77.52</v>
      </c>
      <c r="AJ14" s="15">
        <v>40.72</v>
      </c>
      <c r="AK14" s="15">
        <v>72.040000000000006</v>
      </c>
      <c r="AL14" s="15">
        <v>602.39</v>
      </c>
      <c r="AM14" s="15">
        <v>0</v>
      </c>
      <c r="AN14" s="15">
        <v>196.27</v>
      </c>
      <c r="AO14" s="15">
        <v>85.35</v>
      </c>
      <c r="AP14" s="15">
        <v>56.64</v>
      </c>
      <c r="AQ14" s="15">
        <v>44.89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0.02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0.02</v>
      </c>
      <c r="BH14" s="15">
        <v>0</v>
      </c>
      <c r="BI14" s="15">
        <v>0</v>
      </c>
      <c r="BJ14" s="15">
        <v>0.08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11.73</v>
      </c>
      <c r="BR14" s="15">
        <v>0</v>
      </c>
      <c r="BY14" s="4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</row>
    <row r="15" spans="1:239" s="19" customFormat="1" ht="14.25" x14ac:dyDescent="0.2">
      <c r="A15" s="39"/>
      <c r="B15" s="19" t="s">
        <v>75</v>
      </c>
      <c r="C15" s="20"/>
      <c r="D15" s="20"/>
      <c r="E15" s="21">
        <v>11.48</v>
      </c>
      <c r="F15" s="21">
        <v>5.5</v>
      </c>
      <c r="G15" s="21">
        <v>19.670000000000002</v>
      </c>
      <c r="H15" s="21">
        <v>1.72</v>
      </c>
      <c r="I15" s="21">
        <v>72.59</v>
      </c>
      <c r="J15" s="21">
        <v>523.88</v>
      </c>
      <c r="K15" s="21">
        <v>12.4</v>
      </c>
      <c r="L15" s="21">
        <v>0.38</v>
      </c>
      <c r="M15" s="21">
        <v>0</v>
      </c>
      <c r="N15" s="21">
        <v>0</v>
      </c>
      <c r="O15" s="21">
        <v>43.22</v>
      </c>
      <c r="P15" s="21">
        <v>29.37</v>
      </c>
      <c r="Q15" s="21">
        <v>5.31</v>
      </c>
      <c r="R15" s="21">
        <v>0</v>
      </c>
      <c r="S15" s="21">
        <v>0</v>
      </c>
      <c r="T15" s="21">
        <v>1.9</v>
      </c>
      <c r="U15" s="21">
        <v>3.75</v>
      </c>
      <c r="V15" s="21">
        <v>340.63</v>
      </c>
      <c r="W15" s="21">
        <v>873.95</v>
      </c>
      <c r="X15" s="21">
        <v>0</v>
      </c>
      <c r="Y15" s="21">
        <v>501.57</v>
      </c>
      <c r="Z15" s="21">
        <v>486.02</v>
      </c>
      <c r="AA15" s="21">
        <v>819.77</v>
      </c>
      <c r="AB15" s="21">
        <v>544.27</v>
      </c>
      <c r="AC15" s="21">
        <v>203.3</v>
      </c>
      <c r="AD15" s="21">
        <v>369.24</v>
      </c>
      <c r="AE15" s="21">
        <v>130.33000000000001</v>
      </c>
      <c r="AF15" s="21">
        <v>467.8</v>
      </c>
      <c r="AG15" s="21">
        <v>180.4</v>
      </c>
      <c r="AH15" s="21">
        <v>215.92</v>
      </c>
      <c r="AI15" s="21">
        <v>341.64</v>
      </c>
      <c r="AJ15" s="21">
        <v>91.06</v>
      </c>
      <c r="AK15" s="21">
        <v>164.45</v>
      </c>
      <c r="AL15" s="21">
        <v>933.26</v>
      </c>
      <c r="AM15" s="21">
        <v>0</v>
      </c>
      <c r="AN15" s="21">
        <v>290.93</v>
      </c>
      <c r="AO15" s="21">
        <v>186.49</v>
      </c>
      <c r="AP15" s="21">
        <v>463.32</v>
      </c>
      <c r="AQ15" s="21">
        <v>129.66999999999999</v>
      </c>
      <c r="AR15" s="21">
        <v>0.56000000000000005</v>
      </c>
      <c r="AS15" s="21">
        <v>0.12</v>
      </c>
      <c r="AT15" s="21">
        <v>0.11</v>
      </c>
      <c r="AU15" s="21">
        <v>0.28000000000000003</v>
      </c>
      <c r="AV15" s="21">
        <v>0.36</v>
      </c>
      <c r="AW15" s="21">
        <v>1.18</v>
      </c>
      <c r="AX15" s="21">
        <v>0</v>
      </c>
      <c r="AY15" s="21">
        <v>3.75</v>
      </c>
      <c r="AZ15" s="21">
        <v>0</v>
      </c>
      <c r="BA15" s="21">
        <v>1.1399999999999999</v>
      </c>
      <c r="BB15" s="21">
        <v>0</v>
      </c>
      <c r="BC15" s="21">
        <v>0</v>
      </c>
      <c r="BD15" s="21">
        <v>0</v>
      </c>
      <c r="BE15" s="21">
        <v>0.13</v>
      </c>
      <c r="BF15" s="21">
        <v>0.43</v>
      </c>
      <c r="BG15" s="21">
        <v>3.49</v>
      </c>
      <c r="BH15" s="21">
        <v>0</v>
      </c>
      <c r="BI15" s="21">
        <v>0</v>
      </c>
      <c r="BJ15" s="21">
        <v>0.25</v>
      </c>
      <c r="BK15" s="21">
        <v>0.01</v>
      </c>
      <c r="BL15" s="21">
        <v>0</v>
      </c>
      <c r="BM15" s="21">
        <v>0</v>
      </c>
      <c r="BN15" s="21">
        <v>0</v>
      </c>
      <c r="BO15" s="21">
        <v>0</v>
      </c>
      <c r="BP15" s="21">
        <v>515.79999999999995</v>
      </c>
      <c r="BQ15" s="19">
        <f>$J$15/$J$26*100</f>
        <v>43.034540314016276</v>
      </c>
      <c r="BR15" s="19">
        <v>141.18</v>
      </c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</row>
    <row r="16" spans="1:239" s="5" customFormat="1" ht="15" x14ac:dyDescent="0.25">
      <c r="A16" s="37"/>
      <c r="B16" s="14" t="s">
        <v>76</v>
      </c>
      <c r="C16" s="11"/>
      <c r="D16" s="11"/>
      <c r="E16" s="11"/>
      <c r="F16" s="11"/>
      <c r="G16" s="11"/>
      <c r="H16" s="11"/>
      <c r="I16" s="11"/>
      <c r="J16" s="11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</row>
    <row r="17" spans="1:239" s="17" customFormat="1" ht="15" x14ac:dyDescent="0.25">
      <c r="A17" s="38" t="str">
        <f>""</f>
        <v/>
      </c>
      <c r="B17" s="17" t="s">
        <v>147</v>
      </c>
      <c r="C17" s="18" t="str">
        <f>"60"</f>
        <v>60</v>
      </c>
      <c r="D17" s="18"/>
      <c r="E17" s="18">
        <v>0.47</v>
      </c>
      <c r="F17" s="18">
        <v>0</v>
      </c>
      <c r="G17" s="18">
        <v>0.06</v>
      </c>
      <c r="H17" s="18">
        <v>0.06</v>
      </c>
      <c r="I17" s="18">
        <v>1.47</v>
      </c>
      <c r="J17" s="18">
        <v>9.3668399999999998</v>
      </c>
      <c r="K17" s="17">
        <v>0</v>
      </c>
      <c r="L17" s="17">
        <v>0</v>
      </c>
      <c r="M17" s="17">
        <v>0</v>
      </c>
      <c r="N17" s="17">
        <v>0</v>
      </c>
      <c r="O17" s="17">
        <v>1.41</v>
      </c>
      <c r="P17" s="17">
        <v>0.06</v>
      </c>
      <c r="Q17" s="17">
        <v>0.59</v>
      </c>
      <c r="R17" s="17">
        <v>0</v>
      </c>
      <c r="S17" s="17">
        <v>0</v>
      </c>
      <c r="T17" s="17">
        <v>0.06</v>
      </c>
      <c r="U17" s="17">
        <v>0.28999999999999998</v>
      </c>
      <c r="V17" s="17">
        <v>4.7</v>
      </c>
      <c r="W17" s="17">
        <v>82.91</v>
      </c>
      <c r="X17" s="17">
        <v>0</v>
      </c>
      <c r="Y17" s="17">
        <v>15.88</v>
      </c>
      <c r="Z17" s="17">
        <v>12.35</v>
      </c>
      <c r="AA17" s="17">
        <v>17.64</v>
      </c>
      <c r="AB17" s="17">
        <v>15.29</v>
      </c>
      <c r="AC17" s="17">
        <v>3.53</v>
      </c>
      <c r="AD17" s="17">
        <v>12.35</v>
      </c>
      <c r="AE17" s="17">
        <v>2.94</v>
      </c>
      <c r="AF17" s="17">
        <v>10</v>
      </c>
      <c r="AG17" s="17">
        <v>15.29</v>
      </c>
      <c r="AH17" s="17">
        <v>26.46</v>
      </c>
      <c r="AI17" s="17">
        <v>31.16</v>
      </c>
      <c r="AJ17" s="17">
        <v>5.88</v>
      </c>
      <c r="AK17" s="17">
        <v>16.46</v>
      </c>
      <c r="AL17" s="17">
        <v>82.32</v>
      </c>
      <c r="AM17" s="17">
        <v>0</v>
      </c>
      <c r="AN17" s="17">
        <v>10</v>
      </c>
      <c r="AO17" s="17">
        <v>15.88</v>
      </c>
      <c r="AP17" s="17">
        <v>12.35</v>
      </c>
      <c r="AQ17" s="17">
        <v>4.12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7">
        <v>0</v>
      </c>
      <c r="BP17" s="17">
        <v>57</v>
      </c>
      <c r="BR17" s="17">
        <v>5.88</v>
      </c>
      <c r="BY17" s="41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</row>
    <row r="18" spans="1:239" s="17" customFormat="1" ht="15" x14ac:dyDescent="0.25">
      <c r="A18" s="38" t="str">
        <f>"139"</f>
        <v>139</v>
      </c>
      <c r="B18" s="17" t="s">
        <v>92</v>
      </c>
      <c r="C18" s="18" t="str">
        <f>"200"</f>
        <v>200</v>
      </c>
      <c r="D18" s="18"/>
      <c r="E18" s="18">
        <v>4.2699999999999996</v>
      </c>
      <c r="F18" s="18">
        <v>0.02</v>
      </c>
      <c r="G18" s="18">
        <v>3.74</v>
      </c>
      <c r="H18" s="18">
        <v>0.5</v>
      </c>
      <c r="I18" s="18">
        <v>15.06</v>
      </c>
      <c r="J18" s="18">
        <v>117.4201125</v>
      </c>
      <c r="K18" s="17">
        <v>2.2200000000000002</v>
      </c>
      <c r="L18" s="17">
        <v>0.1</v>
      </c>
      <c r="M18" s="17">
        <v>2.2200000000000002</v>
      </c>
      <c r="N18" s="17">
        <v>0</v>
      </c>
      <c r="O18" s="17">
        <v>2.5099999999999998</v>
      </c>
      <c r="P18" s="17">
        <v>12.55</v>
      </c>
      <c r="Q18" s="17">
        <v>2.68</v>
      </c>
      <c r="R18" s="17">
        <v>0</v>
      </c>
      <c r="S18" s="17">
        <v>0</v>
      </c>
      <c r="T18" s="17">
        <v>0.12</v>
      </c>
      <c r="U18" s="17">
        <v>2.09</v>
      </c>
      <c r="V18" s="17">
        <v>393.33</v>
      </c>
      <c r="W18" s="17">
        <v>398.57</v>
      </c>
      <c r="X18" s="17">
        <v>0</v>
      </c>
      <c r="Y18" s="17">
        <v>172.57</v>
      </c>
      <c r="Z18" s="17">
        <v>190.33</v>
      </c>
      <c r="AA18" s="17">
        <v>283.77</v>
      </c>
      <c r="AB18" s="17">
        <v>270.79000000000002</v>
      </c>
      <c r="AC18" s="17">
        <v>37.229999999999997</v>
      </c>
      <c r="AD18" s="17">
        <v>151.16999999999999</v>
      </c>
      <c r="AE18" s="17">
        <v>50.32</v>
      </c>
      <c r="AF18" s="17">
        <v>177.97</v>
      </c>
      <c r="AG18" s="17">
        <v>170.19</v>
      </c>
      <c r="AH18" s="17">
        <v>320.05</v>
      </c>
      <c r="AI18" s="17">
        <v>389.23</v>
      </c>
      <c r="AJ18" s="17">
        <v>79.64</v>
      </c>
      <c r="AK18" s="17">
        <v>168.02</v>
      </c>
      <c r="AL18" s="17">
        <v>606.04999999999995</v>
      </c>
      <c r="AM18" s="17">
        <v>1.67</v>
      </c>
      <c r="AN18" s="17">
        <v>118.89</v>
      </c>
      <c r="AO18" s="17">
        <v>145.88</v>
      </c>
      <c r="AP18" s="17">
        <v>122.44</v>
      </c>
      <c r="AQ18" s="17">
        <v>45.52</v>
      </c>
      <c r="AR18" s="17">
        <v>0.16</v>
      </c>
      <c r="AS18" s="17">
        <v>0.04</v>
      </c>
      <c r="AT18" s="17">
        <v>0.03</v>
      </c>
      <c r="AU18" s="17">
        <v>0.08</v>
      </c>
      <c r="AV18" s="17">
        <v>0.1</v>
      </c>
      <c r="AW18" s="17">
        <v>0.35</v>
      </c>
      <c r="AX18" s="17">
        <v>0</v>
      </c>
      <c r="AY18" s="17">
        <v>1.0900000000000001</v>
      </c>
      <c r="AZ18" s="17">
        <v>0</v>
      </c>
      <c r="BA18" s="17">
        <v>0.34</v>
      </c>
      <c r="BB18" s="17">
        <v>0</v>
      </c>
      <c r="BC18" s="17">
        <v>0</v>
      </c>
      <c r="BD18" s="17">
        <v>0</v>
      </c>
      <c r="BE18" s="17">
        <v>0</v>
      </c>
      <c r="BF18" s="17">
        <v>0.12</v>
      </c>
      <c r="BG18" s="17">
        <v>1.23</v>
      </c>
      <c r="BH18" s="17">
        <v>0</v>
      </c>
      <c r="BI18" s="17">
        <v>0</v>
      </c>
      <c r="BJ18" s="17">
        <v>0.24</v>
      </c>
      <c r="BK18" s="17">
        <v>0.02</v>
      </c>
      <c r="BL18" s="17">
        <v>0</v>
      </c>
      <c r="BM18" s="17">
        <v>0</v>
      </c>
      <c r="BN18" s="17">
        <v>0</v>
      </c>
      <c r="BO18" s="17">
        <v>0</v>
      </c>
      <c r="BP18" s="17">
        <v>193.52</v>
      </c>
      <c r="BR18" s="17">
        <v>181.45</v>
      </c>
      <c r="BY18" s="41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</row>
    <row r="19" spans="1:239" s="17" customFormat="1" ht="15" x14ac:dyDescent="0.25">
      <c r="A19" s="38" t="str">
        <f>""</f>
        <v/>
      </c>
      <c r="B19" s="17" t="s">
        <v>99</v>
      </c>
      <c r="C19" s="18" t="str">
        <f>"15"</f>
        <v>15</v>
      </c>
      <c r="D19" s="18"/>
      <c r="E19" s="18">
        <v>3.44</v>
      </c>
      <c r="F19" s="18">
        <v>3.44</v>
      </c>
      <c r="G19" s="18">
        <v>2.9</v>
      </c>
      <c r="H19" s="18">
        <v>0</v>
      </c>
      <c r="I19" s="18">
        <v>0</v>
      </c>
      <c r="J19" s="18">
        <v>39.841200000000001</v>
      </c>
      <c r="K19" s="17">
        <v>0.92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0.17</v>
      </c>
      <c r="V19" s="17">
        <v>8.82</v>
      </c>
      <c r="W19" s="17">
        <v>22.41</v>
      </c>
      <c r="X19" s="17">
        <v>0</v>
      </c>
      <c r="Y19" s="17">
        <v>225.36</v>
      </c>
      <c r="Z19" s="17">
        <v>170.47</v>
      </c>
      <c r="AA19" s="17">
        <v>321.51</v>
      </c>
      <c r="AB19" s="17">
        <v>341.93</v>
      </c>
      <c r="AC19" s="17">
        <v>98.22</v>
      </c>
      <c r="AD19" s="17">
        <v>175.01</v>
      </c>
      <c r="AE19" s="17">
        <v>46.41</v>
      </c>
      <c r="AF19" s="17">
        <v>173.95</v>
      </c>
      <c r="AG19" s="17">
        <v>235.03</v>
      </c>
      <c r="AH19" s="17">
        <v>227.24</v>
      </c>
      <c r="AI19" s="17">
        <v>384.3</v>
      </c>
      <c r="AJ19" s="17">
        <v>151.87</v>
      </c>
      <c r="AK19" s="17">
        <v>199.95</v>
      </c>
      <c r="AL19" s="17">
        <v>661.65</v>
      </c>
      <c r="AM19" s="17">
        <v>60.23</v>
      </c>
      <c r="AN19" s="17">
        <v>147.5</v>
      </c>
      <c r="AO19" s="17">
        <v>174.82</v>
      </c>
      <c r="AP19" s="17">
        <v>143.06</v>
      </c>
      <c r="AQ19" s="17">
        <v>57.83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7">
        <v>0</v>
      </c>
      <c r="BP19" s="17">
        <v>19.739999999999998</v>
      </c>
      <c r="BR19" s="17">
        <v>2.16</v>
      </c>
      <c r="BY19" s="41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</row>
    <row r="20" spans="1:239" s="17" customFormat="1" ht="15" x14ac:dyDescent="0.25">
      <c r="A20" s="38" t="str">
        <f>"462"</f>
        <v>462</v>
      </c>
      <c r="B20" s="17" t="s">
        <v>93</v>
      </c>
      <c r="C20" s="18" t="str">
        <f>"60/30"</f>
        <v>60/30</v>
      </c>
      <c r="D20" s="18"/>
      <c r="E20" s="18">
        <v>8</v>
      </c>
      <c r="F20" s="18">
        <v>6.72</v>
      </c>
      <c r="G20" s="18">
        <v>10.15</v>
      </c>
      <c r="H20" s="18">
        <v>4.6100000000000003</v>
      </c>
      <c r="I20" s="18">
        <v>9.02</v>
      </c>
      <c r="J20" s="18">
        <v>161.681106363</v>
      </c>
      <c r="K20" s="17">
        <v>4.4400000000000004</v>
      </c>
      <c r="L20" s="17">
        <v>3.95</v>
      </c>
      <c r="M20" s="17">
        <v>0.97</v>
      </c>
      <c r="N20" s="17">
        <v>0</v>
      </c>
      <c r="O20" s="17">
        <v>2.5</v>
      </c>
      <c r="P20" s="17">
        <v>6.52</v>
      </c>
      <c r="Q20" s="17">
        <v>0.87</v>
      </c>
      <c r="R20" s="17">
        <v>0</v>
      </c>
      <c r="S20" s="17">
        <v>0</v>
      </c>
      <c r="T20" s="17">
        <v>0.12</v>
      </c>
      <c r="U20" s="17">
        <v>1.69</v>
      </c>
      <c r="V20" s="17">
        <v>352.13</v>
      </c>
      <c r="W20" s="17">
        <v>165.52</v>
      </c>
      <c r="X20" s="17">
        <v>0</v>
      </c>
      <c r="Y20" s="17">
        <v>418.28</v>
      </c>
      <c r="Z20" s="17">
        <v>320.47000000000003</v>
      </c>
      <c r="AA20" s="17">
        <v>604.82000000000005</v>
      </c>
      <c r="AB20" s="17">
        <v>599.55999999999995</v>
      </c>
      <c r="AC20" s="17">
        <v>176.23</v>
      </c>
      <c r="AD20" s="17">
        <v>317.85000000000002</v>
      </c>
      <c r="AE20" s="17">
        <v>86.13</v>
      </c>
      <c r="AF20" s="17">
        <v>330.52</v>
      </c>
      <c r="AG20" s="17">
        <v>428.22</v>
      </c>
      <c r="AH20" s="17">
        <v>421.71</v>
      </c>
      <c r="AI20" s="17">
        <v>684.76</v>
      </c>
      <c r="AJ20" s="17">
        <v>275.01</v>
      </c>
      <c r="AK20" s="17">
        <v>371.69</v>
      </c>
      <c r="AL20" s="17">
        <v>1325.77</v>
      </c>
      <c r="AM20" s="17">
        <v>104.69</v>
      </c>
      <c r="AN20" s="17">
        <v>312.48</v>
      </c>
      <c r="AO20" s="17">
        <v>323.37</v>
      </c>
      <c r="AP20" s="17">
        <v>264.54000000000002</v>
      </c>
      <c r="AQ20" s="17">
        <v>110.31</v>
      </c>
      <c r="AR20" s="17">
        <v>0.04</v>
      </c>
      <c r="AS20" s="17">
        <v>0.01</v>
      </c>
      <c r="AT20" s="17">
        <v>0.01</v>
      </c>
      <c r="AU20" s="17">
        <v>0.02</v>
      </c>
      <c r="AV20" s="17">
        <v>0.03</v>
      </c>
      <c r="AW20" s="17">
        <v>0.09</v>
      </c>
      <c r="AX20" s="17">
        <v>0</v>
      </c>
      <c r="AY20" s="17">
        <v>0.59</v>
      </c>
      <c r="AZ20" s="17">
        <v>0</v>
      </c>
      <c r="BA20" s="17">
        <v>0.28000000000000003</v>
      </c>
      <c r="BB20" s="17">
        <v>0.01</v>
      </c>
      <c r="BC20" s="17">
        <v>0.03</v>
      </c>
      <c r="BD20" s="17">
        <v>0</v>
      </c>
      <c r="BE20" s="17">
        <v>0</v>
      </c>
      <c r="BF20" s="17">
        <v>0.03</v>
      </c>
      <c r="BG20" s="17">
        <v>1.36</v>
      </c>
      <c r="BH20" s="17">
        <v>0</v>
      </c>
      <c r="BI20" s="17">
        <v>0</v>
      </c>
      <c r="BJ20" s="17">
        <v>2.7</v>
      </c>
      <c r="BK20" s="17">
        <v>0</v>
      </c>
      <c r="BL20" s="17">
        <v>0</v>
      </c>
      <c r="BM20" s="17">
        <v>0</v>
      </c>
      <c r="BN20" s="17">
        <v>0</v>
      </c>
      <c r="BO20" s="17">
        <v>0</v>
      </c>
      <c r="BP20" s="17">
        <v>79.209999999999994</v>
      </c>
      <c r="BR20" s="17">
        <v>42.01</v>
      </c>
      <c r="BY20" s="41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</row>
    <row r="21" spans="1:239" s="17" customFormat="1" ht="15" x14ac:dyDescent="0.25">
      <c r="A21" s="38">
        <v>516</v>
      </c>
      <c r="B21" s="17" t="s">
        <v>94</v>
      </c>
      <c r="C21" s="18" t="str">
        <f>"150"</f>
        <v>150</v>
      </c>
      <c r="D21" s="18"/>
      <c r="E21" s="18">
        <v>5.51</v>
      </c>
      <c r="F21" s="18">
        <v>0.02</v>
      </c>
      <c r="G21" s="18">
        <v>4.57</v>
      </c>
      <c r="H21" s="18">
        <v>0.65</v>
      </c>
      <c r="I21" s="18">
        <v>32.86</v>
      </c>
      <c r="J21" s="18">
        <v>201.10604999999995</v>
      </c>
      <c r="K21" s="17">
        <v>2.79</v>
      </c>
      <c r="L21" s="17">
        <v>0.13</v>
      </c>
      <c r="M21" s="17">
        <v>2.79</v>
      </c>
      <c r="N21" s="17">
        <v>0</v>
      </c>
      <c r="O21" s="17">
        <v>0.87</v>
      </c>
      <c r="P21" s="17">
        <v>31.99</v>
      </c>
      <c r="Q21" s="17">
        <v>1.75</v>
      </c>
      <c r="R21" s="17">
        <v>0</v>
      </c>
      <c r="S21" s="17">
        <v>0</v>
      </c>
      <c r="T21" s="17">
        <v>0</v>
      </c>
      <c r="U21" s="17">
        <v>1.07</v>
      </c>
      <c r="V21" s="17">
        <v>233.7</v>
      </c>
      <c r="W21" s="17">
        <v>52.32</v>
      </c>
      <c r="X21" s="17">
        <v>0</v>
      </c>
      <c r="Y21" s="17">
        <v>238.64</v>
      </c>
      <c r="Z21" s="17">
        <v>218.14</v>
      </c>
      <c r="AA21" s="17">
        <v>408.71</v>
      </c>
      <c r="AB21" s="17">
        <v>127.51</v>
      </c>
      <c r="AC21" s="17">
        <v>77.83</v>
      </c>
      <c r="AD21" s="17">
        <v>158.03</v>
      </c>
      <c r="AE21" s="17">
        <v>51.66</v>
      </c>
      <c r="AF21" s="17">
        <v>253.6</v>
      </c>
      <c r="AG21" s="17">
        <v>167.63</v>
      </c>
      <c r="AH21" s="17">
        <v>202.26</v>
      </c>
      <c r="AI21" s="17">
        <v>173.28</v>
      </c>
      <c r="AJ21" s="17">
        <v>101.79</v>
      </c>
      <c r="AK21" s="17">
        <v>177.27</v>
      </c>
      <c r="AL21" s="17">
        <v>1557.34</v>
      </c>
      <c r="AM21" s="17">
        <v>0</v>
      </c>
      <c r="AN21" s="17">
        <v>490.7</v>
      </c>
      <c r="AO21" s="17">
        <v>253.98</v>
      </c>
      <c r="AP21" s="17">
        <v>127.42</v>
      </c>
      <c r="AQ21" s="17">
        <v>101.03</v>
      </c>
      <c r="AR21" s="17">
        <v>0.18</v>
      </c>
      <c r="AS21" s="17">
        <v>0.04</v>
      </c>
      <c r="AT21" s="17">
        <v>0.03</v>
      </c>
      <c r="AU21" s="17">
        <v>0.09</v>
      </c>
      <c r="AV21" s="17">
        <v>0.11</v>
      </c>
      <c r="AW21" s="17">
        <v>0.37</v>
      </c>
      <c r="AX21" s="17">
        <v>0</v>
      </c>
      <c r="AY21" s="17">
        <v>1.26</v>
      </c>
      <c r="AZ21" s="17">
        <v>0</v>
      </c>
      <c r="BA21" s="17">
        <v>0.36</v>
      </c>
      <c r="BB21" s="17">
        <v>0</v>
      </c>
      <c r="BC21" s="17">
        <v>0</v>
      </c>
      <c r="BD21" s="17">
        <v>0</v>
      </c>
      <c r="BE21" s="17">
        <v>0</v>
      </c>
      <c r="BF21" s="17">
        <v>0.14000000000000001</v>
      </c>
      <c r="BG21" s="17">
        <v>1.0900000000000001</v>
      </c>
      <c r="BH21" s="17">
        <v>0</v>
      </c>
      <c r="BI21" s="17">
        <v>0</v>
      </c>
      <c r="BJ21" s="17">
        <v>0.24</v>
      </c>
      <c r="BK21" s="17">
        <v>0.01</v>
      </c>
      <c r="BL21" s="17">
        <v>0</v>
      </c>
      <c r="BM21" s="17">
        <v>0</v>
      </c>
      <c r="BN21" s="17">
        <v>0</v>
      </c>
      <c r="BO21" s="17">
        <v>0</v>
      </c>
      <c r="BP21" s="17">
        <v>7.63</v>
      </c>
      <c r="BR21" s="17">
        <v>32.19</v>
      </c>
      <c r="BY21" s="41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</row>
    <row r="22" spans="1:239" s="17" customFormat="1" ht="15" x14ac:dyDescent="0.25">
      <c r="A22" s="38">
        <v>685</v>
      </c>
      <c r="B22" s="17" t="s">
        <v>105</v>
      </c>
      <c r="C22" s="18" t="str">
        <f>"180"</f>
        <v>180</v>
      </c>
      <c r="D22" s="18"/>
      <c r="E22" s="18">
        <v>0.18</v>
      </c>
      <c r="F22" s="18">
        <v>0</v>
      </c>
      <c r="G22" s="18">
        <v>0.04</v>
      </c>
      <c r="H22" s="18">
        <v>0.04</v>
      </c>
      <c r="I22" s="18">
        <v>9.82</v>
      </c>
      <c r="J22" s="18">
        <v>38.598122000000004</v>
      </c>
      <c r="K22" s="17">
        <v>0</v>
      </c>
      <c r="L22" s="17">
        <v>0</v>
      </c>
      <c r="M22" s="17">
        <v>0</v>
      </c>
      <c r="N22" s="17">
        <v>0</v>
      </c>
      <c r="O22" s="17">
        <v>9.82</v>
      </c>
      <c r="P22" s="17">
        <v>0</v>
      </c>
      <c r="Q22" s="17">
        <v>0.09</v>
      </c>
      <c r="R22" s="17">
        <v>0</v>
      </c>
      <c r="S22" s="17">
        <v>0</v>
      </c>
      <c r="T22" s="17">
        <v>0</v>
      </c>
      <c r="U22" s="17">
        <v>0.06</v>
      </c>
      <c r="V22" s="17">
        <v>0.1</v>
      </c>
      <c r="W22" s="17">
        <v>0.3</v>
      </c>
      <c r="X22" s="17">
        <v>0</v>
      </c>
      <c r="Y22" s="17">
        <v>0.01</v>
      </c>
      <c r="Z22" s="17">
        <v>0.01</v>
      </c>
      <c r="AA22" s="17">
        <v>0.01</v>
      </c>
      <c r="AB22" s="17">
        <v>0.02</v>
      </c>
      <c r="AC22" s="17">
        <v>0</v>
      </c>
      <c r="AD22" s="17">
        <v>0.01</v>
      </c>
      <c r="AE22" s="17">
        <v>0</v>
      </c>
      <c r="AF22" s="17">
        <v>0.01</v>
      </c>
      <c r="AG22" s="17">
        <v>0.01</v>
      </c>
      <c r="AH22" s="17">
        <v>0.01</v>
      </c>
      <c r="AI22" s="17">
        <v>0.05</v>
      </c>
      <c r="AJ22" s="17">
        <v>0</v>
      </c>
      <c r="AK22" s="17">
        <v>0.01</v>
      </c>
      <c r="AL22" s="17">
        <v>0.02</v>
      </c>
      <c r="AM22" s="17">
        <v>0</v>
      </c>
      <c r="AN22" s="17">
        <v>0.01</v>
      </c>
      <c r="AO22" s="17">
        <v>0.01</v>
      </c>
      <c r="AP22" s="17">
        <v>0.01</v>
      </c>
      <c r="AQ22" s="17">
        <v>0</v>
      </c>
      <c r="AR22" s="17">
        <v>0</v>
      </c>
      <c r="AS22" s="17">
        <v>0</v>
      </c>
      <c r="AT22" s="17">
        <v>0</v>
      </c>
      <c r="AU22" s="17">
        <v>0</v>
      </c>
      <c r="AV22" s="17">
        <v>0</v>
      </c>
      <c r="AW22" s="17">
        <v>0</v>
      </c>
      <c r="AX22" s="17">
        <v>0</v>
      </c>
      <c r="AY22" s="17">
        <v>0</v>
      </c>
      <c r="AZ22" s="17">
        <v>0</v>
      </c>
      <c r="BA22" s="17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0</v>
      </c>
      <c r="BG22" s="17">
        <v>0.01</v>
      </c>
      <c r="BH22" s="17">
        <v>0</v>
      </c>
      <c r="BI22" s="17">
        <v>0</v>
      </c>
      <c r="BJ22" s="17">
        <v>0.01</v>
      </c>
      <c r="BK22" s="17">
        <v>0</v>
      </c>
      <c r="BL22" s="17">
        <v>0</v>
      </c>
      <c r="BM22" s="17">
        <v>0</v>
      </c>
      <c r="BN22" s="17">
        <v>0</v>
      </c>
      <c r="BO22" s="17">
        <v>0</v>
      </c>
      <c r="BP22" s="17">
        <v>183.61</v>
      </c>
      <c r="BR22" s="17">
        <v>94.5</v>
      </c>
      <c r="BY22" s="41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</row>
    <row r="23" spans="1:239" s="17" customFormat="1" ht="15" x14ac:dyDescent="0.25">
      <c r="A23" s="38" t="str">
        <f>"-"</f>
        <v>-</v>
      </c>
      <c r="B23" s="17" t="s">
        <v>77</v>
      </c>
      <c r="C23" s="18" t="str">
        <f>"30"</f>
        <v>30</v>
      </c>
      <c r="D23" s="18"/>
      <c r="E23" s="18">
        <v>1.98</v>
      </c>
      <c r="F23" s="18">
        <v>0</v>
      </c>
      <c r="G23" s="18">
        <v>0.36</v>
      </c>
      <c r="H23" s="18">
        <v>0.36</v>
      </c>
      <c r="I23" s="18">
        <v>10.02</v>
      </c>
      <c r="J23" s="18">
        <v>58.013999999999996</v>
      </c>
      <c r="K23" s="17">
        <v>0.06</v>
      </c>
      <c r="L23" s="17">
        <v>0</v>
      </c>
      <c r="M23" s="17">
        <v>0</v>
      </c>
      <c r="N23" s="17">
        <v>0</v>
      </c>
      <c r="O23" s="17">
        <v>0.36</v>
      </c>
      <c r="P23" s="17">
        <v>9.66</v>
      </c>
      <c r="Q23" s="17">
        <v>2.4900000000000002</v>
      </c>
      <c r="R23" s="17">
        <v>0</v>
      </c>
      <c r="S23" s="17">
        <v>0</v>
      </c>
      <c r="T23" s="17">
        <v>0.3</v>
      </c>
      <c r="U23" s="17">
        <v>0.75</v>
      </c>
      <c r="V23" s="17">
        <v>183</v>
      </c>
      <c r="W23" s="17">
        <v>73.5</v>
      </c>
      <c r="X23" s="17">
        <v>0</v>
      </c>
      <c r="Y23" s="17">
        <v>0</v>
      </c>
      <c r="Z23" s="17">
        <v>0</v>
      </c>
      <c r="AA23" s="17">
        <v>128.1</v>
      </c>
      <c r="AB23" s="17">
        <v>66.900000000000006</v>
      </c>
      <c r="AC23" s="17">
        <v>27.9</v>
      </c>
      <c r="AD23" s="17">
        <v>59.4</v>
      </c>
      <c r="AE23" s="17">
        <v>24</v>
      </c>
      <c r="AF23" s="17">
        <v>111.3</v>
      </c>
      <c r="AG23" s="17">
        <v>89.1</v>
      </c>
      <c r="AH23" s="17">
        <v>87.3</v>
      </c>
      <c r="AI23" s="17">
        <v>139.19999999999999</v>
      </c>
      <c r="AJ23" s="17">
        <v>37.200000000000003</v>
      </c>
      <c r="AK23" s="17">
        <v>93</v>
      </c>
      <c r="AL23" s="17">
        <v>458.7</v>
      </c>
      <c r="AM23" s="17">
        <v>81</v>
      </c>
      <c r="AN23" s="17">
        <v>157.80000000000001</v>
      </c>
      <c r="AO23" s="17">
        <v>87.3</v>
      </c>
      <c r="AP23" s="17">
        <v>54</v>
      </c>
      <c r="AQ23" s="17">
        <v>39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17">
        <v>0</v>
      </c>
      <c r="AX23" s="17">
        <v>0.06</v>
      </c>
      <c r="AY23" s="17">
        <v>0.04</v>
      </c>
      <c r="AZ23" s="17">
        <v>0.03</v>
      </c>
      <c r="BA23" s="17">
        <v>0</v>
      </c>
      <c r="BB23" s="17">
        <v>0.01</v>
      </c>
      <c r="BC23" s="17">
        <v>0</v>
      </c>
      <c r="BD23" s="17">
        <v>0</v>
      </c>
      <c r="BE23" s="17">
        <v>0</v>
      </c>
      <c r="BF23" s="17">
        <v>0</v>
      </c>
      <c r="BG23" s="17">
        <v>0.03</v>
      </c>
      <c r="BH23" s="17">
        <v>0</v>
      </c>
      <c r="BI23" s="17">
        <v>0</v>
      </c>
      <c r="BJ23" s="17">
        <v>0.14000000000000001</v>
      </c>
      <c r="BK23" s="17">
        <v>0.02</v>
      </c>
      <c r="BL23" s="17">
        <v>0</v>
      </c>
      <c r="BM23" s="17">
        <v>0</v>
      </c>
      <c r="BN23" s="17">
        <v>0</v>
      </c>
      <c r="BO23" s="17">
        <v>0</v>
      </c>
      <c r="BP23" s="17">
        <v>14.1</v>
      </c>
      <c r="BR23" s="17">
        <v>0.25</v>
      </c>
      <c r="BY23" s="41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</row>
    <row r="24" spans="1:239" s="15" customFormat="1" ht="15" x14ac:dyDescent="0.25">
      <c r="A24" s="28" t="str">
        <f>"-"</f>
        <v>-</v>
      </c>
      <c r="B24" s="15" t="s">
        <v>74</v>
      </c>
      <c r="C24" s="16" t="str">
        <f>"30"</f>
        <v>30</v>
      </c>
      <c r="D24" s="16"/>
      <c r="E24" s="16">
        <v>1.98</v>
      </c>
      <c r="F24" s="16">
        <v>0</v>
      </c>
      <c r="G24" s="16">
        <v>0.2</v>
      </c>
      <c r="H24" s="16">
        <v>0.2</v>
      </c>
      <c r="I24" s="16">
        <v>14.01</v>
      </c>
      <c r="J24" s="16">
        <v>67.440299999999993</v>
      </c>
      <c r="K24" s="15">
        <v>0.06</v>
      </c>
      <c r="L24" s="15">
        <v>0</v>
      </c>
      <c r="M24" s="15">
        <v>0</v>
      </c>
      <c r="N24" s="15">
        <v>0</v>
      </c>
      <c r="O24" s="15">
        <v>0.33</v>
      </c>
      <c r="P24" s="15">
        <v>13.68</v>
      </c>
      <c r="Q24" s="15">
        <v>0.06</v>
      </c>
      <c r="R24" s="15">
        <v>0</v>
      </c>
      <c r="S24" s="15">
        <v>0</v>
      </c>
      <c r="T24" s="15">
        <v>0.09</v>
      </c>
      <c r="U24" s="15">
        <v>0.54</v>
      </c>
      <c r="V24" s="15">
        <v>73.709999999999994</v>
      </c>
      <c r="W24" s="15">
        <v>24.74</v>
      </c>
      <c r="X24" s="15">
        <v>0</v>
      </c>
      <c r="Y24" s="15">
        <v>0</v>
      </c>
      <c r="Z24" s="15">
        <v>0</v>
      </c>
      <c r="AA24" s="15">
        <v>152.69</v>
      </c>
      <c r="AB24" s="15">
        <v>50.63</v>
      </c>
      <c r="AC24" s="15">
        <v>30.02</v>
      </c>
      <c r="AD24" s="15">
        <v>60.03</v>
      </c>
      <c r="AE24" s="15">
        <v>22.71</v>
      </c>
      <c r="AF24" s="15">
        <v>108.58</v>
      </c>
      <c r="AG24" s="15">
        <v>67.34</v>
      </c>
      <c r="AH24" s="15">
        <v>93.96</v>
      </c>
      <c r="AI24" s="15">
        <v>77.52</v>
      </c>
      <c r="AJ24" s="15">
        <v>40.72</v>
      </c>
      <c r="AK24" s="15">
        <v>72.040000000000006</v>
      </c>
      <c r="AL24" s="15">
        <v>602.39</v>
      </c>
      <c r="AM24" s="15">
        <v>70.47</v>
      </c>
      <c r="AN24" s="15">
        <v>196.27</v>
      </c>
      <c r="AO24" s="15">
        <v>85.35</v>
      </c>
      <c r="AP24" s="15">
        <v>56.64</v>
      </c>
      <c r="AQ24" s="15">
        <v>44.89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0.04</v>
      </c>
      <c r="AY24" s="15">
        <v>0.02</v>
      </c>
      <c r="AZ24" s="15">
        <v>0.02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0.02</v>
      </c>
      <c r="BH24" s="15">
        <v>0</v>
      </c>
      <c r="BI24" s="15">
        <v>0</v>
      </c>
      <c r="BJ24" s="15">
        <v>0.08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11.73</v>
      </c>
      <c r="BR24" s="15">
        <v>0</v>
      </c>
      <c r="BY24" s="4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</row>
    <row r="25" spans="1:239" s="19" customFormat="1" ht="14.25" x14ac:dyDescent="0.2">
      <c r="A25" s="39"/>
      <c r="B25" s="19" t="s">
        <v>78</v>
      </c>
      <c r="C25" s="20"/>
      <c r="D25" s="20"/>
      <c r="E25" s="21">
        <f t="shared" ref="E25:W25" si="0">SUM(E17:E24)</f>
        <v>25.83</v>
      </c>
      <c r="F25" s="21">
        <f t="shared" si="0"/>
        <v>10.199999999999999</v>
      </c>
      <c r="G25" s="21">
        <f t="shared" si="0"/>
        <v>22.02</v>
      </c>
      <c r="H25" s="21">
        <f t="shared" si="0"/>
        <v>6.4200000000000008</v>
      </c>
      <c r="I25" s="21">
        <f t="shared" si="0"/>
        <v>92.259999999999991</v>
      </c>
      <c r="J25" s="21">
        <f t="shared" si="0"/>
        <v>693.46773086299993</v>
      </c>
      <c r="K25" s="21">
        <f t="shared" si="0"/>
        <v>10.490000000000002</v>
      </c>
      <c r="L25" s="21">
        <f t="shared" si="0"/>
        <v>4.18</v>
      </c>
      <c r="M25" s="21">
        <f t="shared" si="0"/>
        <v>5.98</v>
      </c>
      <c r="N25" s="21">
        <f t="shared" si="0"/>
        <v>0</v>
      </c>
      <c r="O25" s="21">
        <f t="shared" si="0"/>
        <v>17.799999999999997</v>
      </c>
      <c r="P25" s="21">
        <f t="shared" si="0"/>
        <v>74.460000000000008</v>
      </c>
      <c r="Q25" s="21">
        <f t="shared" si="0"/>
        <v>8.5299999999999994</v>
      </c>
      <c r="R25" s="21">
        <f t="shared" si="0"/>
        <v>0</v>
      </c>
      <c r="S25" s="21">
        <f t="shared" si="0"/>
        <v>0</v>
      </c>
      <c r="T25" s="21">
        <f t="shared" si="0"/>
        <v>0.69</v>
      </c>
      <c r="U25" s="21">
        <f t="shared" si="0"/>
        <v>6.66</v>
      </c>
      <c r="V25" s="21">
        <f t="shared" si="0"/>
        <v>1249.4900000000002</v>
      </c>
      <c r="W25" s="21">
        <f t="shared" si="0"/>
        <v>820.2700000000001</v>
      </c>
      <c r="X25" s="21">
        <v>0</v>
      </c>
      <c r="Y25" s="21">
        <v>1070.74</v>
      </c>
      <c r="Z25" s="21">
        <v>911.77</v>
      </c>
      <c r="AA25" s="21">
        <v>1917.26</v>
      </c>
      <c r="AB25" s="21">
        <v>1472.63</v>
      </c>
      <c r="AC25" s="21">
        <v>450.95</v>
      </c>
      <c r="AD25" s="21">
        <v>933.84</v>
      </c>
      <c r="AE25" s="21">
        <v>284.16000000000003</v>
      </c>
      <c r="AF25" s="21">
        <v>1165.93</v>
      </c>
      <c r="AG25" s="21">
        <v>1172.8</v>
      </c>
      <c r="AH25" s="21">
        <v>1378.99</v>
      </c>
      <c r="AI25" s="21">
        <v>1879.5</v>
      </c>
      <c r="AJ25" s="21">
        <v>692.12</v>
      </c>
      <c r="AK25" s="21">
        <v>1098.44</v>
      </c>
      <c r="AL25" s="21">
        <v>5294.23</v>
      </c>
      <c r="AM25" s="21">
        <v>318.06</v>
      </c>
      <c r="AN25" s="21">
        <v>1433.65</v>
      </c>
      <c r="AO25" s="21">
        <v>1086.5899999999999</v>
      </c>
      <c r="AP25" s="21">
        <v>780.45</v>
      </c>
      <c r="AQ25" s="21">
        <v>402.7</v>
      </c>
      <c r="AR25" s="21">
        <v>0.38</v>
      </c>
      <c r="AS25" s="21">
        <v>0.09</v>
      </c>
      <c r="AT25" s="21">
        <v>7.0000000000000007E-2</v>
      </c>
      <c r="AU25" s="21">
        <v>0.19</v>
      </c>
      <c r="AV25" s="21">
        <v>0.25</v>
      </c>
      <c r="AW25" s="21">
        <v>0.82</v>
      </c>
      <c r="AX25" s="21">
        <v>0.1</v>
      </c>
      <c r="AY25" s="21">
        <v>3</v>
      </c>
      <c r="AZ25" s="21">
        <v>0.05</v>
      </c>
      <c r="BA25" s="21">
        <v>0.98</v>
      </c>
      <c r="BB25" s="21">
        <v>0.02</v>
      </c>
      <c r="BC25" s="21">
        <v>0.03</v>
      </c>
      <c r="BD25" s="21">
        <v>0</v>
      </c>
      <c r="BE25" s="21">
        <v>0</v>
      </c>
      <c r="BF25" s="21">
        <v>0.3</v>
      </c>
      <c r="BG25" s="21">
        <v>3.73</v>
      </c>
      <c r="BH25" s="21">
        <v>0</v>
      </c>
      <c r="BI25" s="21">
        <v>0</v>
      </c>
      <c r="BJ25" s="21">
        <v>3.42</v>
      </c>
      <c r="BK25" s="21">
        <v>0.06</v>
      </c>
      <c r="BL25" s="21">
        <v>0</v>
      </c>
      <c r="BM25" s="21">
        <v>0</v>
      </c>
      <c r="BN25" s="21">
        <v>0</v>
      </c>
      <c r="BO25" s="21">
        <v>0</v>
      </c>
      <c r="BP25" s="21">
        <v>566.54</v>
      </c>
      <c r="BQ25" s="19">
        <f>$J$25/$J$26*100</f>
        <v>56.965459685983731</v>
      </c>
      <c r="BR25" s="19">
        <v>358.44</v>
      </c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</row>
    <row r="26" spans="1:239" s="19" customFormat="1" ht="14.25" x14ac:dyDescent="0.2">
      <c r="A26" s="39"/>
      <c r="B26" s="19" t="s">
        <v>79</v>
      </c>
      <c r="C26" s="20"/>
      <c r="D26" s="20"/>
      <c r="E26" s="21">
        <f>E15+E25</f>
        <v>37.31</v>
      </c>
      <c r="F26" s="21">
        <f t="shared" ref="F26:W26" si="1">F15+F25</f>
        <v>15.7</v>
      </c>
      <c r="G26" s="21">
        <f t="shared" si="1"/>
        <v>41.69</v>
      </c>
      <c r="H26" s="21">
        <f t="shared" si="1"/>
        <v>8.14</v>
      </c>
      <c r="I26" s="21">
        <f t="shared" si="1"/>
        <v>164.85</v>
      </c>
      <c r="J26" s="21">
        <f t="shared" si="1"/>
        <v>1217.3477308629999</v>
      </c>
      <c r="K26" s="21">
        <f t="shared" si="1"/>
        <v>22.89</v>
      </c>
      <c r="L26" s="21">
        <f t="shared" si="1"/>
        <v>4.5599999999999996</v>
      </c>
      <c r="M26" s="21">
        <f t="shared" si="1"/>
        <v>5.98</v>
      </c>
      <c r="N26" s="21">
        <f t="shared" si="1"/>
        <v>0</v>
      </c>
      <c r="O26" s="21">
        <f t="shared" si="1"/>
        <v>61.019999999999996</v>
      </c>
      <c r="P26" s="21">
        <f t="shared" si="1"/>
        <v>103.83000000000001</v>
      </c>
      <c r="Q26" s="21">
        <f t="shared" si="1"/>
        <v>13.84</v>
      </c>
      <c r="R26" s="21">
        <f t="shared" si="1"/>
        <v>0</v>
      </c>
      <c r="S26" s="21">
        <f t="shared" si="1"/>
        <v>0</v>
      </c>
      <c r="T26" s="21">
        <f t="shared" si="1"/>
        <v>2.59</v>
      </c>
      <c r="U26" s="21">
        <f t="shared" si="1"/>
        <v>10.41</v>
      </c>
      <c r="V26" s="21">
        <f t="shared" si="1"/>
        <v>1590.1200000000003</v>
      </c>
      <c r="W26" s="21">
        <f t="shared" si="1"/>
        <v>1694.2200000000003</v>
      </c>
      <c r="X26" s="21">
        <v>0</v>
      </c>
      <c r="Y26" s="21">
        <v>1572.3</v>
      </c>
      <c r="Z26" s="21">
        <v>1397.79</v>
      </c>
      <c r="AA26" s="21">
        <v>2737.02</v>
      </c>
      <c r="AB26" s="21">
        <v>2016.9</v>
      </c>
      <c r="AC26" s="21">
        <v>654.25</v>
      </c>
      <c r="AD26" s="21">
        <v>1303.08</v>
      </c>
      <c r="AE26" s="21">
        <v>414.5</v>
      </c>
      <c r="AF26" s="21">
        <v>1633.73</v>
      </c>
      <c r="AG26" s="21">
        <v>1353.2</v>
      </c>
      <c r="AH26" s="21">
        <v>1594.91</v>
      </c>
      <c r="AI26" s="21">
        <v>2221.13</v>
      </c>
      <c r="AJ26" s="21">
        <v>783.17</v>
      </c>
      <c r="AK26" s="21">
        <v>1262.8900000000001</v>
      </c>
      <c r="AL26" s="21">
        <v>6227.49</v>
      </c>
      <c r="AM26" s="21">
        <v>318.06</v>
      </c>
      <c r="AN26" s="21">
        <v>1724.59</v>
      </c>
      <c r="AO26" s="21">
        <v>1273.07</v>
      </c>
      <c r="AP26" s="21">
        <v>1243.77</v>
      </c>
      <c r="AQ26" s="21">
        <v>532.37</v>
      </c>
      <c r="AR26" s="21">
        <v>0.94</v>
      </c>
      <c r="AS26" s="21">
        <v>0.21</v>
      </c>
      <c r="AT26" s="21">
        <v>0.18</v>
      </c>
      <c r="AU26" s="21">
        <v>0.48</v>
      </c>
      <c r="AV26" s="21">
        <v>0.61</v>
      </c>
      <c r="AW26" s="21">
        <v>1.99</v>
      </c>
      <c r="AX26" s="21">
        <v>0.1</v>
      </c>
      <c r="AY26" s="21">
        <v>6.75</v>
      </c>
      <c r="AZ26" s="21">
        <v>0.05</v>
      </c>
      <c r="BA26" s="21">
        <v>2.12</v>
      </c>
      <c r="BB26" s="21">
        <v>0.02</v>
      </c>
      <c r="BC26" s="21">
        <v>0.03</v>
      </c>
      <c r="BD26" s="21">
        <v>0</v>
      </c>
      <c r="BE26" s="21">
        <v>0.13</v>
      </c>
      <c r="BF26" s="21">
        <v>0.73</v>
      </c>
      <c r="BG26" s="21">
        <v>7.23</v>
      </c>
      <c r="BH26" s="21">
        <v>0</v>
      </c>
      <c r="BI26" s="21">
        <v>0</v>
      </c>
      <c r="BJ26" s="21">
        <v>3.67</v>
      </c>
      <c r="BK26" s="21">
        <v>0.08</v>
      </c>
      <c r="BL26" s="21">
        <v>0</v>
      </c>
      <c r="BM26" s="21">
        <v>0</v>
      </c>
      <c r="BN26" s="21">
        <v>0</v>
      </c>
      <c r="BO26" s="21">
        <v>0</v>
      </c>
      <c r="BP26" s="21">
        <v>1082.3499999999999</v>
      </c>
      <c r="BR26" s="19">
        <v>499.62</v>
      </c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</row>
    <row r="27" spans="1:239" s="5" customFormat="1" ht="15" x14ac:dyDescent="0.25">
      <c r="A27" s="37"/>
      <c r="C27" s="11"/>
      <c r="D27" s="11"/>
      <c r="E27" s="11"/>
      <c r="F27" s="11"/>
      <c r="G27" s="11"/>
      <c r="H27" s="11"/>
      <c r="I27" s="11"/>
      <c r="J27" s="11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</row>
    <row r="28" spans="1:239" s="5" customFormat="1" ht="15" x14ac:dyDescent="0.25">
      <c r="A28" s="39"/>
      <c r="B28" s="19"/>
      <c r="C28" s="20"/>
      <c r="D28" s="20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</row>
    <row r="29" spans="1:239" s="5" customFormat="1" ht="15" x14ac:dyDescent="0.25">
      <c r="A29" s="37"/>
      <c r="C29" s="11"/>
      <c r="D29" s="11"/>
      <c r="E29" s="11"/>
      <c r="F29" s="11"/>
      <c r="G29" s="11"/>
      <c r="H29" s="11"/>
      <c r="I29" s="11"/>
      <c r="J29" s="11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</row>
    <row r="30" spans="1:239" s="5" customFormat="1" ht="15" x14ac:dyDescent="0.25">
      <c r="A30" s="37"/>
      <c r="C30" s="11"/>
      <c r="D30" s="11"/>
      <c r="E30" s="11"/>
      <c r="F30" s="11"/>
      <c r="G30" s="11"/>
      <c r="H30" s="11"/>
      <c r="I30" s="11"/>
      <c r="J30" s="11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</row>
    <row r="31" spans="1:239" s="5" customFormat="1" ht="15" x14ac:dyDescent="0.25">
      <c r="A31" s="37"/>
      <c r="C31" s="11"/>
      <c r="D31" s="11"/>
      <c r="E31" s="11"/>
      <c r="F31" s="11"/>
      <c r="G31" s="11"/>
      <c r="H31" s="11"/>
      <c r="I31" s="11"/>
      <c r="J31" s="11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</row>
    <row r="32" spans="1:239" s="5" customFormat="1" ht="15" x14ac:dyDescent="0.25">
      <c r="A32" s="37"/>
      <c r="C32" s="11"/>
      <c r="D32" s="11"/>
      <c r="E32" s="11"/>
      <c r="F32" s="11"/>
      <c r="G32" s="11"/>
      <c r="H32" s="11"/>
      <c r="I32" s="11"/>
      <c r="J32" s="11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</row>
    <row r="33" spans="1:239" s="5" customFormat="1" ht="15" x14ac:dyDescent="0.25">
      <c r="A33" s="37"/>
      <c r="C33" s="11"/>
      <c r="D33" s="11"/>
      <c r="E33" s="11"/>
      <c r="F33" s="11"/>
      <c r="G33" s="11"/>
      <c r="H33" s="11"/>
      <c r="I33" s="11"/>
      <c r="J33" s="11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</row>
    <row r="34" spans="1:239" s="5" customFormat="1" ht="15" x14ac:dyDescent="0.25">
      <c r="A34" s="37"/>
      <c r="C34" s="11"/>
      <c r="D34" s="11"/>
      <c r="E34" s="11"/>
      <c r="F34" s="11"/>
      <c r="G34" s="11"/>
      <c r="H34" s="11"/>
      <c r="I34" s="11"/>
      <c r="J34" s="11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</row>
    <row r="35" spans="1:239" s="5" customFormat="1" ht="15" x14ac:dyDescent="0.25">
      <c r="A35" s="37"/>
      <c r="C35" s="11"/>
      <c r="D35" s="11"/>
      <c r="E35" s="11"/>
      <c r="F35" s="11"/>
      <c r="G35" s="11"/>
      <c r="H35" s="11"/>
      <c r="I35" s="11"/>
      <c r="J35" s="11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</row>
    <row r="36" spans="1:239" s="5" customFormat="1" ht="15" x14ac:dyDescent="0.25">
      <c r="A36" s="37"/>
      <c r="C36" s="11"/>
      <c r="D36" s="11"/>
      <c r="E36" s="11"/>
      <c r="F36" s="11"/>
      <c r="G36" s="11"/>
      <c r="H36" s="11"/>
      <c r="I36" s="11"/>
      <c r="J36" s="11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</row>
    <row r="37" spans="1:239" s="5" customFormat="1" ht="15" x14ac:dyDescent="0.25">
      <c r="A37" s="37"/>
      <c r="C37" s="11"/>
      <c r="D37" s="11"/>
      <c r="E37" s="11"/>
      <c r="F37" s="11"/>
      <c r="G37" s="11"/>
      <c r="H37" s="11"/>
      <c r="I37" s="11"/>
      <c r="J37" s="11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</row>
    <row r="38" spans="1:239" s="5" customFormat="1" ht="15" x14ac:dyDescent="0.25">
      <c r="A38" s="37"/>
      <c r="C38" s="11"/>
      <c r="D38" s="11"/>
      <c r="E38" s="11"/>
      <c r="F38" s="11"/>
      <c r="G38" s="11"/>
      <c r="H38" s="11"/>
      <c r="I38" s="11"/>
      <c r="J38" s="11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</row>
    <row r="39" spans="1:239" s="5" customFormat="1" ht="15" x14ac:dyDescent="0.25">
      <c r="A39" s="37"/>
      <c r="C39" s="11"/>
      <c r="D39" s="11"/>
      <c r="E39" s="11"/>
      <c r="F39" s="11"/>
      <c r="G39" s="11"/>
      <c r="H39" s="11"/>
      <c r="I39" s="11"/>
      <c r="J39" s="11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</row>
    <row r="40" spans="1:239" s="5" customFormat="1" ht="15" x14ac:dyDescent="0.25">
      <c r="A40" s="37"/>
      <c r="C40" s="11"/>
      <c r="D40" s="11"/>
      <c r="E40" s="11"/>
      <c r="F40" s="11"/>
      <c r="G40" s="11"/>
      <c r="H40" s="11"/>
      <c r="I40" s="11"/>
      <c r="J40" s="11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</row>
    <row r="41" spans="1:239" s="5" customFormat="1" ht="15" x14ac:dyDescent="0.25">
      <c r="A41" s="37"/>
      <c r="C41" s="11"/>
      <c r="D41" s="11"/>
      <c r="E41" s="11"/>
      <c r="F41" s="11"/>
      <c r="G41" s="11"/>
      <c r="H41" s="11"/>
      <c r="I41" s="11"/>
      <c r="J41" s="11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</row>
    <row r="42" spans="1:239" s="5" customFormat="1" ht="15" customHeight="1" x14ac:dyDescent="0.25">
      <c r="A42" s="37"/>
      <c r="B42" s="5" t="s">
        <v>85</v>
      </c>
      <c r="C42" s="11"/>
      <c r="D42" s="11"/>
      <c r="E42" s="11"/>
      <c r="F42" s="11"/>
      <c r="G42" s="11"/>
      <c r="H42" s="11"/>
      <c r="I42" s="11"/>
      <c r="J42" s="11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</row>
    <row r="43" spans="1:239" s="5" customFormat="1" ht="15" customHeight="1" x14ac:dyDescent="0.25">
      <c r="A43" s="32" t="s">
        <v>157</v>
      </c>
      <c r="B43" s="29" t="s">
        <v>0</v>
      </c>
      <c r="C43" s="29" t="s">
        <v>6</v>
      </c>
      <c r="D43" s="35" t="s">
        <v>158</v>
      </c>
      <c r="E43" s="29" t="s">
        <v>2</v>
      </c>
      <c r="F43" s="29"/>
      <c r="G43" s="29" t="s">
        <v>8</v>
      </c>
      <c r="H43" s="29"/>
      <c r="I43" s="29" t="s">
        <v>7</v>
      </c>
      <c r="J43" s="30" t="s">
        <v>5</v>
      </c>
      <c r="K43" s="5" t="s">
        <v>9</v>
      </c>
      <c r="L43" s="5" t="s">
        <v>10</v>
      </c>
      <c r="M43" s="5" t="s">
        <v>65</v>
      </c>
      <c r="N43" s="5" t="s">
        <v>11</v>
      </c>
      <c r="O43" s="5" t="s">
        <v>12</v>
      </c>
      <c r="P43" s="5" t="s">
        <v>13</v>
      </c>
      <c r="Q43" s="5" t="s">
        <v>14</v>
      </c>
      <c r="R43" s="5" t="s">
        <v>15</v>
      </c>
      <c r="S43" s="5" t="s">
        <v>16</v>
      </c>
      <c r="T43" s="5" t="s">
        <v>17</v>
      </c>
      <c r="U43" s="5" t="s">
        <v>18</v>
      </c>
      <c r="V43" s="5" t="s">
        <v>19</v>
      </c>
      <c r="W43" s="5" t="s">
        <v>20</v>
      </c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</row>
    <row r="44" spans="1:239" s="5" customFormat="1" ht="30" x14ac:dyDescent="0.25">
      <c r="A44" s="33"/>
      <c r="B44" s="29"/>
      <c r="C44" s="29"/>
      <c r="D44" s="36"/>
      <c r="E44" s="27" t="s">
        <v>1</v>
      </c>
      <c r="F44" s="27" t="s">
        <v>3</v>
      </c>
      <c r="G44" s="27" t="s">
        <v>1</v>
      </c>
      <c r="H44" s="27" t="s">
        <v>4</v>
      </c>
      <c r="I44" s="29"/>
      <c r="J44" s="31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</row>
    <row r="45" spans="1:239" s="17" customFormat="1" ht="15" x14ac:dyDescent="0.25">
      <c r="A45" s="38" t="str">
        <f>""</f>
        <v/>
      </c>
      <c r="B45" s="17" t="s">
        <v>147</v>
      </c>
      <c r="C45" s="23">
        <v>30</v>
      </c>
      <c r="D45" s="23"/>
      <c r="E45" s="18">
        <v>0.23</v>
      </c>
      <c r="F45" s="18">
        <v>0</v>
      </c>
      <c r="G45" s="18">
        <v>0.02</v>
      </c>
      <c r="H45" s="18">
        <v>0.05</v>
      </c>
      <c r="I45" s="18">
        <v>0.68</v>
      </c>
      <c r="J45" s="18">
        <v>4.38</v>
      </c>
      <c r="K45" s="17">
        <v>0</v>
      </c>
      <c r="L45" s="17">
        <v>0</v>
      </c>
      <c r="M45" s="17">
        <v>0</v>
      </c>
      <c r="N45" s="17">
        <v>0</v>
      </c>
      <c r="O45" s="17">
        <v>1.0900000000000001</v>
      </c>
      <c r="P45" s="17">
        <v>0.05</v>
      </c>
      <c r="Q45" s="17">
        <v>0.46</v>
      </c>
      <c r="R45" s="17">
        <v>0</v>
      </c>
      <c r="S45" s="17">
        <v>0</v>
      </c>
      <c r="T45" s="17">
        <v>0.05</v>
      </c>
      <c r="U45" s="17">
        <v>0.25</v>
      </c>
      <c r="V45" s="17">
        <v>4</v>
      </c>
      <c r="W45" s="17">
        <v>62.04</v>
      </c>
      <c r="X45" s="17">
        <v>0</v>
      </c>
      <c r="Y45" s="17">
        <v>12.69</v>
      </c>
      <c r="Z45" s="17">
        <v>9.8699999999999992</v>
      </c>
      <c r="AA45" s="17">
        <v>14.1</v>
      </c>
      <c r="AB45" s="17">
        <v>12.22</v>
      </c>
      <c r="AC45" s="17">
        <v>2.82</v>
      </c>
      <c r="AD45" s="17">
        <v>9.8699999999999992</v>
      </c>
      <c r="AE45" s="17">
        <v>2.35</v>
      </c>
      <c r="AF45" s="17">
        <v>7.99</v>
      </c>
      <c r="AG45" s="17">
        <v>12.22</v>
      </c>
      <c r="AH45" s="17">
        <v>21.15</v>
      </c>
      <c r="AI45" s="17">
        <v>24.91</v>
      </c>
      <c r="AJ45" s="17">
        <v>4.7</v>
      </c>
      <c r="AK45" s="17">
        <v>13.16</v>
      </c>
      <c r="AL45" s="17">
        <v>65.8</v>
      </c>
      <c r="AM45" s="17">
        <v>0</v>
      </c>
      <c r="AN45" s="17">
        <v>7.99</v>
      </c>
      <c r="AO45" s="17">
        <v>12.69</v>
      </c>
      <c r="AP45" s="17">
        <v>9.8699999999999992</v>
      </c>
      <c r="AQ45" s="17">
        <v>3.29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7">
        <v>0</v>
      </c>
      <c r="BA45" s="17">
        <v>0</v>
      </c>
      <c r="BB45" s="17">
        <v>0</v>
      </c>
      <c r="BC45" s="17">
        <v>0</v>
      </c>
      <c r="BD45" s="17">
        <v>0</v>
      </c>
      <c r="BE45" s="17">
        <v>0</v>
      </c>
      <c r="BF45" s="17">
        <v>0</v>
      </c>
      <c r="BG45" s="17">
        <v>0</v>
      </c>
      <c r="BH45" s="17">
        <v>0</v>
      </c>
      <c r="BI45" s="17">
        <v>0</v>
      </c>
      <c r="BJ45" s="17">
        <v>0</v>
      </c>
      <c r="BK45" s="17">
        <v>0</v>
      </c>
      <c r="BL45" s="17">
        <v>0</v>
      </c>
      <c r="BM45" s="17">
        <v>0</v>
      </c>
      <c r="BN45" s="17">
        <v>0</v>
      </c>
      <c r="BO45" s="17">
        <v>0</v>
      </c>
      <c r="BP45" s="17">
        <v>47.5</v>
      </c>
      <c r="BR45" s="17">
        <v>4</v>
      </c>
      <c r="BY45" s="41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</row>
    <row r="46" spans="1:239" s="17" customFormat="1" ht="15" x14ac:dyDescent="0.25">
      <c r="A46" s="38" t="str">
        <f>"498"</f>
        <v>498</v>
      </c>
      <c r="B46" s="17" t="s">
        <v>141</v>
      </c>
      <c r="C46" s="18"/>
      <c r="D46" s="18"/>
      <c r="E46" s="18"/>
      <c r="F46" s="18"/>
      <c r="G46" s="18"/>
      <c r="H46" s="18"/>
      <c r="I46" s="18"/>
      <c r="J46" s="18"/>
      <c r="BR46" s="17">
        <v>35.979999999999997</v>
      </c>
      <c r="BY46" s="41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</row>
    <row r="47" spans="1:239" s="17" customFormat="1" ht="15" x14ac:dyDescent="0.25">
      <c r="A47" s="38" t="str">
        <f>"601"</f>
        <v>601</v>
      </c>
      <c r="B47" s="17" t="s">
        <v>155</v>
      </c>
      <c r="C47" s="23">
        <v>110</v>
      </c>
      <c r="D47" s="23"/>
      <c r="E47" s="18">
        <v>13.2</v>
      </c>
      <c r="F47" s="18">
        <v>0.18</v>
      </c>
      <c r="G47" s="18">
        <v>13.9</v>
      </c>
      <c r="H47" s="18">
        <v>0.03</v>
      </c>
      <c r="I47" s="18">
        <v>13.12</v>
      </c>
      <c r="J47" s="18">
        <v>233.69</v>
      </c>
      <c r="K47" s="17">
        <v>0.9</v>
      </c>
      <c r="L47" s="17">
        <v>0</v>
      </c>
      <c r="M47" s="17">
        <v>0.9</v>
      </c>
      <c r="N47" s="17">
        <v>0</v>
      </c>
      <c r="O47" s="17">
        <v>0.48</v>
      </c>
      <c r="P47" s="17">
        <v>1.46</v>
      </c>
      <c r="Q47" s="17">
        <v>0.09</v>
      </c>
      <c r="R47" s="17">
        <v>0</v>
      </c>
      <c r="S47" s="17">
        <v>0</v>
      </c>
      <c r="T47" s="17">
        <v>0.09</v>
      </c>
      <c r="U47" s="17">
        <v>0.08</v>
      </c>
      <c r="V47" s="17">
        <v>2.84</v>
      </c>
      <c r="W47" s="17">
        <v>21.21</v>
      </c>
      <c r="X47" s="17">
        <v>0</v>
      </c>
      <c r="Y47" s="17">
        <v>21.63</v>
      </c>
      <c r="Z47" s="17">
        <v>19.7</v>
      </c>
      <c r="AA47" s="17">
        <v>33.28</v>
      </c>
      <c r="AB47" s="17">
        <v>18.010000000000002</v>
      </c>
      <c r="AC47" s="17">
        <v>7.78</v>
      </c>
      <c r="AD47" s="17">
        <v>14.21</v>
      </c>
      <c r="AE47" s="17">
        <v>4.4800000000000004</v>
      </c>
      <c r="AF47" s="17">
        <v>18.82</v>
      </c>
      <c r="AG47" s="17">
        <v>7.28</v>
      </c>
      <c r="AH47" s="17">
        <v>8.82</v>
      </c>
      <c r="AI47" s="17">
        <v>7.5</v>
      </c>
      <c r="AJ47" s="17">
        <v>4.41</v>
      </c>
      <c r="AK47" s="17">
        <v>7.72</v>
      </c>
      <c r="AL47" s="17">
        <v>67.91</v>
      </c>
      <c r="AM47" s="17">
        <v>0</v>
      </c>
      <c r="AN47" s="17">
        <v>21.39</v>
      </c>
      <c r="AO47" s="17">
        <v>11.03</v>
      </c>
      <c r="AP47" s="17">
        <v>5.52</v>
      </c>
      <c r="AQ47" s="17">
        <v>4.41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  <c r="BE47" s="17">
        <v>0</v>
      </c>
      <c r="BF47" s="17">
        <v>0</v>
      </c>
      <c r="BG47" s="17">
        <v>0</v>
      </c>
      <c r="BH47" s="17">
        <v>0</v>
      </c>
      <c r="BI47" s="17">
        <v>0</v>
      </c>
      <c r="BJ47" s="17">
        <v>0.01</v>
      </c>
      <c r="BK47" s="17">
        <v>0</v>
      </c>
      <c r="BL47" s="17">
        <v>0</v>
      </c>
      <c r="BM47" s="17">
        <v>0</v>
      </c>
      <c r="BN47" s="17">
        <v>0</v>
      </c>
      <c r="BO47" s="17">
        <v>0</v>
      </c>
      <c r="BP47" s="17">
        <v>29.12</v>
      </c>
      <c r="BR47" s="17">
        <v>15.17</v>
      </c>
      <c r="BY47" s="41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</row>
    <row r="48" spans="1:239" s="17" customFormat="1" ht="15" x14ac:dyDescent="0.25">
      <c r="A48" s="38" t="str">
        <f>"508"</f>
        <v>508</v>
      </c>
      <c r="B48" s="17" t="s">
        <v>96</v>
      </c>
      <c r="C48" s="18" t="str">
        <f>"150"</f>
        <v>150</v>
      </c>
      <c r="D48" s="18"/>
      <c r="E48" s="18">
        <v>8.32</v>
      </c>
      <c r="F48" s="18">
        <v>0.06</v>
      </c>
      <c r="G48" s="18">
        <v>7.33</v>
      </c>
      <c r="H48" s="18">
        <v>2.16</v>
      </c>
      <c r="I48" s="18">
        <v>35.25</v>
      </c>
      <c r="J48" s="18">
        <v>257.54575499999999</v>
      </c>
      <c r="K48" s="17">
        <v>3.95</v>
      </c>
      <c r="L48" s="17">
        <v>0.17</v>
      </c>
      <c r="M48" s="17">
        <v>0</v>
      </c>
      <c r="N48" s="17">
        <v>0</v>
      </c>
      <c r="O48" s="17">
        <v>0.85</v>
      </c>
      <c r="P48" s="17">
        <v>34.4</v>
      </c>
      <c r="Q48" s="17">
        <v>7.02</v>
      </c>
      <c r="R48" s="17">
        <v>0</v>
      </c>
      <c r="S48" s="17">
        <v>0</v>
      </c>
      <c r="T48" s="17">
        <v>0</v>
      </c>
      <c r="U48" s="17">
        <v>2.0299999999999998</v>
      </c>
      <c r="V48" s="17">
        <v>235.89</v>
      </c>
      <c r="W48" s="17">
        <v>426.65</v>
      </c>
      <c r="X48" s="17">
        <v>0</v>
      </c>
      <c r="Y48" s="17">
        <v>0</v>
      </c>
      <c r="Z48" s="17">
        <v>0</v>
      </c>
      <c r="AA48" s="17">
        <v>505.83</v>
      </c>
      <c r="AB48" s="17">
        <v>363.69</v>
      </c>
      <c r="AC48" s="17">
        <v>220.96</v>
      </c>
      <c r="AD48" s="17">
        <v>315.48</v>
      </c>
      <c r="AE48" s="17">
        <v>123.06</v>
      </c>
      <c r="AF48" s="17">
        <v>403.07</v>
      </c>
      <c r="AG48" s="17">
        <v>407.79</v>
      </c>
      <c r="AH48" s="17">
        <v>815.87</v>
      </c>
      <c r="AI48" s="17">
        <v>798.66</v>
      </c>
      <c r="AJ48" s="17">
        <v>209.15</v>
      </c>
      <c r="AK48" s="17">
        <v>478.74</v>
      </c>
      <c r="AL48" s="17">
        <v>1581.55</v>
      </c>
      <c r="AM48" s="17">
        <v>1.21</v>
      </c>
      <c r="AN48" s="17">
        <v>430.99</v>
      </c>
      <c r="AO48" s="17">
        <v>470.99</v>
      </c>
      <c r="AP48" s="17">
        <v>294.87</v>
      </c>
      <c r="AQ48" s="17">
        <v>232.02</v>
      </c>
      <c r="AR48" s="17">
        <v>0.26</v>
      </c>
      <c r="AS48" s="17">
        <v>0.14000000000000001</v>
      </c>
      <c r="AT48" s="17">
        <v>0.08</v>
      </c>
      <c r="AU48" s="17">
        <v>0.16</v>
      </c>
      <c r="AV48" s="17">
        <v>0.19</v>
      </c>
      <c r="AW48" s="17">
        <v>0.61</v>
      </c>
      <c r="AX48" s="17">
        <v>0.02</v>
      </c>
      <c r="AY48" s="17">
        <v>2</v>
      </c>
      <c r="AZ48" s="17">
        <v>0.01</v>
      </c>
      <c r="BA48" s="17">
        <v>0.54</v>
      </c>
      <c r="BB48" s="17">
        <v>0.01</v>
      </c>
      <c r="BC48" s="17">
        <v>0.03</v>
      </c>
      <c r="BD48" s="17">
        <v>0</v>
      </c>
      <c r="BE48" s="17">
        <v>0.11</v>
      </c>
      <c r="BF48" s="17">
        <v>0.19</v>
      </c>
      <c r="BG48" s="17">
        <v>2.06</v>
      </c>
      <c r="BH48" s="17">
        <v>0.01</v>
      </c>
      <c r="BI48" s="17">
        <v>0</v>
      </c>
      <c r="BJ48" s="17">
        <v>0.77</v>
      </c>
      <c r="BK48" s="17">
        <v>0.13</v>
      </c>
      <c r="BL48" s="17">
        <v>0.06</v>
      </c>
      <c r="BM48" s="17">
        <v>0</v>
      </c>
      <c r="BN48" s="17">
        <v>0</v>
      </c>
      <c r="BO48" s="17">
        <v>0</v>
      </c>
      <c r="BP48" s="17">
        <v>116.54</v>
      </c>
      <c r="BR48" s="17">
        <v>49.04</v>
      </c>
      <c r="BY48" s="41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</row>
    <row r="49" spans="1:239" s="17" customFormat="1" ht="15" x14ac:dyDescent="0.25">
      <c r="A49" s="38">
        <v>685</v>
      </c>
      <c r="B49" s="17" t="s">
        <v>105</v>
      </c>
      <c r="C49" s="18" t="str">
        <f>"180"</f>
        <v>180</v>
      </c>
      <c r="D49" s="18"/>
      <c r="E49" s="18">
        <v>0.18</v>
      </c>
      <c r="F49" s="18">
        <v>0</v>
      </c>
      <c r="G49" s="18">
        <v>0.04</v>
      </c>
      <c r="H49" s="18">
        <v>0.04</v>
      </c>
      <c r="I49" s="18">
        <v>9.82</v>
      </c>
      <c r="J49" s="18">
        <v>38.598122000000004</v>
      </c>
      <c r="K49" s="17">
        <v>0</v>
      </c>
      <c r="L49" s="17">
        <v>0</v>
      </c>
      <c r="M49" s="17">
        <v>0</v>
      </c>
      <c r="N49" s="17">
        <v>0</v>
      </c>
      <c r="O49" s="17">
        <v>9.82</v>
      </c>
      <c r="P49" s="17">
        <v>0</v>
      </c>
      <c r="Q49" s="17">
        <v>0.09</v>
      </c>
      <c r="R49" s="17">
        <v>0</v>
      </c>
      <c r="S49" s="17">
        <v>0</v>
      </c>
      <c r="T49" s="17">
        <v>0</v>
      </c>
      <c r="U49" s="17">
        <v>0.06</v>
      </c>
      <c r="V49" s="17">
        <v>0.1</v>
      </c>
      <c r="W49" s="17">
        <v>0.3</v>
      </c>
      <c r="X49" s="17">
        <v>0</v>
      </c>
      <c r="Y49" s="17">
        <v>0.89</v>
      </c>
      <c r="Z49" s="17">
        <v>1.02</v>
      </c>
      <c r="AA49" s="17">
        <v>0.83</v>
      </c>
      <c r="AB49" s="17">
        <v>1.53</v>
      </c>
      <c r="AC49" s="17">
        <v>0.38</v>
      </c>
      <c r="AD49" s="17">
        <v>1.59</v>
      </c>
      <c r="AE49" s="17">
        <v>0</v>
      </c>
      <c r="AF49" s="17">
        <v>2.04</v>
      </c>
      <c r="AG49" s="17">
        <v>0</v>
      </c>
      <c r="AH49" s="17">
        <v>0</v>
      </c>
      <c r="AI49" s="17">
        <v>0</v>
      </c>
      <c r="AJ49" s="17">
        <v>1.1499999999999999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0</v>
      </c>
      <c r="BL49" s="17">
        <v>0</v>
      </c>
      <c r="BM49" s="17">
        <v>0</v>
      </c>
      <c r="BN49" s="17">
        <v>0</v>
      </c>
      <c r="BO49" s="17">
        <v>0</v>
      </c>
      <c r="BP49" s="17">
        <v>185.79</v>
      </c>
      <c r="BR49" s="17">
        <v>0.1</v>
      </c>
      <c r="BY49" s="41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</row>
    <row r="50" spans="1:239" s="15" customFormat="1" ht="15" x14ac:dyDescent="0.25">
      <c r="A50" s="28" t="str">
        <f>"-"</f>
        <v>-</v>
      </c>
      <c r="B50" s="15" t="s">
        <v>74</v>
      </c>
      <c r="C50" s="16" t="str">
        <f>"40"</f>
        <v>40</v>
      </c>
      <c r="D50" s="16"/>
      <c r="E50" s="16">
        <v>2.64</v>
      </c>
      <c r="F50" s="16">
        <v>0</v>
      </c>
      <c r="G50" s="16">
        <v>0.26</v>
      </c>
      <c r="H50" s="16">
        <v>0.26</v>
      </c>
      <c r="I50" s="16">
        <v>18.68</v>
      </c>
      <c r="J50" s="16">
        <v>89.920399999999987</v>
      </c>
      <c r="K50" s="15">
        <v>0.08</v>
      </c>
      <c r="L50" s="15">
        <v>0</v>
      </c>
      <c r="M50" s="15">
        <v>0</v>
      </c>
      <c r="N50" s="15">
        <v>0</v>
      </c>
      <c r="O50" s="15">
        <v>0.44</v>
      </c>
      <c r="P50" s="15">
        <v>18.239999999999998</v>
      </c>
      <c r="Q50" s="15">
        <v>0.08</v>
      </c>
      <c r="R50" s="15">
        <v>0</v>
      </c>
      <c r="S50" s="15">
        <v>0</v>
      </c>
      <c r="T50" s="15">
        <v>0.12</v>
      </c>
      <c r="U50" s="15">
        <v>0.72</v>
      </c>
      <c r="V50" s="15">
        <v>98.28</v>
      </c>
      <c r="W50" s="15">
        <v>32.979999999999997</v>
      </c>
      <c r="X50" s="15">
        <v>0</v>
      </c>
      <c r="Y50" s="15">
        <v>0</v>
      </c>
      <c r="Z50" s="15">
        <v>0</v>
      </c>
      <c r="AA50" s="15">
        <v>203.58</v>
      </c>
      <c r="AB50" s="15">
        <v>67.510000000000005</v>
      </c>
      <c r="AC50" s="15">
        <v>40.020000000000003</v>
      </c>
      <c r="AD50" s="15">
        <v>80.040000000000006</v>
      </c>
      <c r="AE50" s="15">
        <v>30.28</v>
      </c>
      <c r="AF50" s="15">
        <v>144.77000000000001</v>
      </c>
      <c r="AG50" s="15">
        <v>89.78</v>
      </c>
      <c r="AH50" s="15">
        <v>125.28</v>
      </c>
      <c r="AI50" s="15">
        <v>103.36</v>
      </c>
      <c r="AJ50" s="15">
        <v>54.29</v>
      </c>
      <c r="AK50" s="15">
        <v>96.05</v>
      </c>
      <c r="AL50" s="15">
        <v>803.18</v>
      </c>
      <c r="AM50" s="15">
        <v>93.96</v>
      </c>
      <c r="AN50" s="15">
        <v>261.7</v>
      </c>
      <c r="AO50" s="15">
        <v>113.8</v>
      </c>
      <c r="AP50" s="15">
        <v>75.52</v>
      </c>
      <c r="AQ50" s="15">
        <v>59.86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0.06</v>
      </c>
      <c r="AY50" s="15">
        <v>0.03</v>
      </c>
      <c r="AZ50" s="15">
        <v>0.03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0.03</v>
      </c>
      <c r="BH50" s="15">
        <v>0</v>
      </c>
      <c r="BI50" s="15">
        <v>0</v>
      </c>
      <c r="BJ50" s="15">
        <v>0.11</v>
      </c>
      <c r="BK50" s="15">
        <v>0.01</v>
      </c>
      <c r="BL50" s="15">
        <v>0</v>
      </c>
      <c r="BM50" s="15">
        <v>0</v>
      </c>
      <c r="BN50" s="15">
        <v>0</v>
      </c>
      <c r="BO50" s="15">
        <v>0</v>
      </c>
      <c r="BP50" s="15">
        <v>15.64</v>
      </c>
      <c r="BR50" s="15">
        <v>0</v>
      </c>
      <c r="BY50" s="4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</row>
    <row r="51" spans="1:239" s="19" customFormat="1" ht="14.25" x14ac:dyDescent="0.2">
      <c r="A51" s="39"/>
      <c r="B51" s="19" t="s">
        <v>75</v>
      </c>
      <c r="C51" s="20"/>
      <c r="D51" s="20"/>
      <c r="E51" s="21">
        <f t="shared" ref="E51:W51" si="2">SUM(E45:E50)</f>
        <v>24.57</v>
      </c>
      <c r="F51" s="21">
        <f t="shared" si="2"/>
        <v>0.24</v>
      </c>
      <c r="G51" s="21">
        <f t="shared" si="2"/>
        <v>21.55</v>
      </c>
      <c r="H51" s="21">
        <f t="shared" si="2"/>
        <v>2.54</v>
      </c>
      <c r="I51" s="21">
        <f t="shared" si="2"/>
        <v>77.55</v>
      </c>
      <c r="J51" s="21">
        <f t="shared" si="2"/>
        <v>624.134277</v>
      </c>
      <c r="K51" s="21">
        <f t="shared" si="2"/>
        <v>4.9300000000000006</v>
      </c>
      <c r="L51" s="21">
        <f t="shared" si="2"/>
        <v>0.17</v>
      </c>
      <c r="M51" s="21">
        <f t="shared" si="2"/>
        <v>0.9</v>
      </c>
      <c r="N51" s="21">
        <f t="shared" si="2"/>
        <v>0</v>
      </c>
      <c r="O51" s="21">
        <f t="shared" si="2"/>
        <v>12.68</v>
      </c>
      <c r="P51" s="21">
        <f t="shared" si="2"/>
        <v>54.149999999999991</v>
      </c>
      <c r="Q51" s="21">
        <f t="shared" si="2"/>
        <v>7.7399999999999993</v>
      </c>
      <c r="R51" s="21">
        <f t="shared" si="2"/>
        <v>0</v>
      </c>
      <c r="S51" s="21">
        <f t="shared" si="2"/>
        <v>0</v>
      </c>
      <c r="T51" s="21">
        <f t="shared" si="2"/>
        <v>0.26</v>
      </c>
      <c r="U51" s="21">
        <f t="shared" si="2"/>
        <v>3.1399999999999997</v>
      </c>
      <c r="V51" s="21">
        <f t="shared" si="2"/>
        <v>341.11</v>
      </c>
      <c r="W51" s="21">
        <f t="shared" si="2"/>
        <v>543.17999999999995</v>
      </c>
      <c r="X51" s="21">
        <f t="shared" ref="X51:BC51" si="3">SUM(X45:X50)</f>
        <v>0</v>
      </c>
      <c r="Y51" s="21">
        <f t="shared" si="3"/>
        <v>35.21</v>
      </c>
      <c r="Z51" s="21">
        <f t="shared" si="3"/>
        <v>30.59</v>
      </c>
      <c r="AA51" s="21">
        <f t="shared" si="3"/>
        <v>757.62000000000012</v>
      </c>
      <c r="AB51" s="21">
        <f t="shared" si="3"/>
        <v>462.96</v>
      </c>
      <c r="AC51" s="21">
        <f t="shared" si="3"/>
        <v>271.95999999999998</v>
      </c>
      <c r="AD51" s="21">
        <f t="shared" si="3"/>
        <v>421.19</v>
      </c>
      <c r="AE51" s="21">
        <f t="shared" si="3"/>
        <v>160.17000000000002</v>
      </c>
      <c r="AF51" s="21">
        <f t="shared" si="3"/>
        <v>576.69000000000005</v>
      </c>
      <c r="AG51" s="21">
        <f t="shared" si="3"/>
        <v>517.07000000000005</v>
      </c>
      <c r="AH51" s="21">
        <f t="shared" si="3"/>
        <v>971.12</v>
      </c>
      <c r="AI51" s="21">
        <f t="shared" si="3"/>
        <v>934.43</v>
      </c>
      <c r="AJ51" s="21">
        <f t="shared" si="3"/>
        <v>273.7</v>
      </c>
      <c r="AK51" s="21">
        <f t="shared" si="3"/>
        <v>595.66999999999996</v>
      </c>
      <c r="AL51" s="21">
        <f t="shared" si="3"/>
        <v>2518.44</v>
      </c>
      <c r="AM51" s="21">
        <f t="shared" si="3"/>
        <v>95.169999999999987</v>
      </c>
      <c r="AN51" s="21">
        <f t="shared" si="3"/>
        <v>722.06999999999994</v>
      </c>
      <c r="AO51" s="21">
        <f t="shared" si="3"/>
        <v>608.51</v>
      </c>
      <c r="AP51" s="21">
        <f t="shared" si="3"/>
        <v>385.78</v>
      </c>
      <c r="AQ51" s="21">
        <f t="shared" si="3"/>
        <v>299.58</v>
      </c>
      <c r="AR51" s="21">
        <f t="shared" si="3"/>
        <v>0.26</v>
      </c>
      <c r="AS51" s="21">
        <f t="shared" si="3"/>
        <v>0.14000000000000001</v>
      </c>
      <c r="AT51" s="21">
        <f t="shared" si="3"/>
        <v>0.08</v>
      </c>
      <c r="AU51" s="21">
        <f t="shared" si="3"/>
        <v>0.16</v>
      </c>
      <c r="AV51" s="21">
        <f t="shared" si="3"/>
        <v>0.19</v>
      </c>
      <c r="AW51" s="21">
        <f t="shared" si="3"/>
        <v>0.61</v>
      </c>
      <c r="AX51" s="21">
        <f t="shared" si="3"/>
        <v>0.08</v>
      </c>
      <c r="AY51" s="21">
        <f t="shared" si="3"/>
        <v>2.0299999999999998</v>
      </c>
      <c r="AZ51" s="21">
        <f t="shared" si="3"/>
        <v>0.04</v>
      </c>
      <c r="BA51" s="21">
        <f t="shared" si="3"/>
        <v>0.54</v>
      </c>
      <c r="BB51" s="21">
        <f t="shared" si="3"/>
        <v>0.01</v>
      </c>
      <c r="BC51" s="21">
        <f t="shared" si="3"/>
        <v>0.03</v>
      </c>
      <c r="BD51" s="21">
        <f t="shared" ref="BD51:BP51" si="4">SUM(BD45:BD50)</f>
        <v>0</v>
      </c>
      <c r="BE51" s="21">
        <f t="shared" si="4"/>
        <v>0.11</v>
      </c>
      <c r="BF51" s="21">
        <f t="shared" si="4"/>
        <v>0.19</v>
      </c>
      <c r="BG51" s="21">
        <f t="shared" si="4"/>
        <v>2.09</v>
      </c>
      <c r="BH51" s="21">
        <f t="shared" si="4"/>
        <v>0.01</v>
      </c>
      <c r="BI51" s="21">
        <f t="shared" si="4"/>
        <v>0</v>
      </c>
      <c r="BJ51" s="21">
        <f t="shared" si="4"/>
        <v>0.89</v>
      </c>
      <c r="BK51" s="21">
        <f t="shared" si="4"/>
        <v>0.14000000000000001</v>
      </c>
      <c r="BL51" s="21">
        <f t="shared" si="4"/>
        <v>0.06</v>
      </c>
      <c r="BM51" s="21">
        <f t="shared" si="4"/>
        <v>0</v>
      </c>
      <c r="BN51" s="21">
        <f t="shared" si="4"/>
        <v>0</v>
      </c>
      <c r="BO51" s="21">
        <f t="shared" si="4"/>
        <v>0</v>
      </c>
      <c r="BP51" s="21">
        <f t="shared" si="4"/>
        <v>394.59000000000003</v>
      </c>
      <c r="BQ51" s="19">
        <f>$J$51/$J$62*100</f>
        <v>49.680184046686968</v>
      </c>
      <c r="BR51" s="19">
        <v>104.29</v>
      </c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</row>
    <row r="52" spans="1:239" s="5" customFormat="1" ht="15" x14ac:dyDescent="0.25">
      <c r="A52" s="37"/>
      <c r="B52" s="14" t="s">
        <v>76</v>
      </c>
      <c r="C52" s="11"/>
      <c r="D52" s="11"/>
      <c r="E52" s="11"/>
      <c r="F52" s="11"/>
      <c r="G52" s="11"/>
      <c r="H52" s="11"/>
      <c r="I52" s="11"/>
      <c r="J52" s="11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</row>
    <row r="53" spans="1:239" s="17" customFormat="1" ht="15" x14ac:dyDescent="0.25">
      <c r="A53" s="38" t="s">
        <v>159</v>
      </c>
      <c r="B53" s="17" t="s">
        <v>80</v>
      </c>
      <c r="C53" s="18" t="str">
        <f>"60"</f>
        <v>60</v>
      </c>
      <c r="D53" s="18"/>
      <c r="E53" s="18">
        <v>0.85</v>
      </c>
      <c r="F53" s="18">
        <v>0</v>
      </c>
      <c r="G53" s="18">
        <v>3.58</v>
      </c>
      <c r="H53" s="18">
        <v>3.58</v>
      </c>
      <c r="I53" s="18">
        <v>2.2999999999999998</v>
      </c>
      <c r="J53" s="18">
        <v>46.716835199999991</v>
      </c>
      <c r="K53" s="17">
        <v>0.45</v>
      </c>
      <c r="L53" s="17">
        <v>2.34</v>
      </c>
      <c r="M53" s="17">
        <v>0.45</v>
      </c>
      <c r="N53" s="17">
        <v>0</v>
      </c>
      <c r="O53" s="17">
        <v>2.2400000000000002</v>
      </c>
      <c r="P53" s="17">
        <v>0.06</v>
      </c>
      <c r="Q53" s="17">
        <v>0.96</v>
      </c>
      <c r="R53" s="17">
        <v>0</v>
      </c>
      <c r="S53" s="17">
        <v>0</v>
      </c>
      <c r="T53" s="17">
        <v>0.13</v>
      </c>
      <c r="U53" s="17">
        <v>0.37</v>
      </c>
      <c r="V53" s="17">
        <v>6.59</v>
      </c>
      <c r="W53" s="17">
        <v>142.74</v>
      </c>
      <c r="X53" s="17">
        <v>0</v>
      </c>
      <c r="Y53" s="17">
        <v>27.54</v>
      </c>
      <c r="Z53" s="17">
        <v>23.26</v>
      </c>
      <c r="AA53" s="17">
        <v>30.43</v>
      </c>
      <c r="AB53" s="17">
        <v>28.46</v>
      </c>
      <c r="AC53" s="17">
        <v>9.5500000000000007</v>
      </c>
      <c r="AD53" s="17">
        <v>21.38</v>
      </c>
      <c r="AE53" s="17">
        <v>4.82</v>
      </c>
      <c r="AF53" s="17">
        <v>24.67</v>
      </c>
      <c r="AG53" s="17">
        <v>32.22</v>
      </c>
      <c r="AH53" s="17">
        <v>41.51</v>
      </c>
      <c r="AI53" s="17">
        <v>75.95</v>
      </c>
      <c r="AJ53" s="17">
        <v>12.65</v>
      </c>
      <c r="AK53" s="17">
        <v>23.61</v>
      </c>
      <c r="AL53" s="17">
        <v>133.12</v>
      </c>
      <c r="AM53" s="17">
        <v>0</v>
      </c>
      <c r="AN53" s="17">
        <v>25.8</v>
      </c>
      <c r="AO53" s="17">
        <v>27.92</v>
      </c>
      <c r="AP53" s="17">
        <v>23.26</v>
      </c>
      <c r="AQ53" s="17">
        <v>9.01</v>
      </c>
      <c r="AR53" s="17">
        <v>0</v>
      </c>
      <c r="AS53" s="17">
        <v>0</v>
      </c>
      <c r="AT53" s="17">
        <v>0</v>
      </c>
      <c r="AU53" s="17">
        <v>0</v>
      </c>
      <c r="AV53" s="17">
        <v>0</v>
      </c>
      <c r="AW53" s="17">
        <v>0</v>
      </c>
      <c r="AX53" s="17">
        <v>0</v>
      </c>
      <c r="AY53" s="17">
        <v>0.22</v>
      </c>
      <c r="AZ53" s="17">
        <v>0</v>
      </c>
      <c r="BA53" s="17">
        <v>0.14000000000000001</v>
      </c>
      <c r="BB53" s="17">
        <v>0.01</v>
      </c>
      <c r="BC53" s="17">
        <v>0.02</v>
      </c>
      <c r="BD53" s="17">
        <v>0</v>
      </c>
      <c r="BE53" s="17">
        <v>0</v>
      </c>
      <c r="BF53" s="17">
        <v>0</v>
      </c>
      <c r="BG53" s="17">
        <v>0.84</v>
      </c>
      <c r="BH53" s="17">
        <v>0</v>
      </c>
      <c r="BI53" s="17">
        <v>0</v>
      </c>
      <c r="BJ53" s="17">
        <v>2.08</v>
      </c>
      <c r="BK53" s="17">
        <v>0</v>
      </c>
      <c r="BL53" s="17">
        <v>0</v>
      </c>
      <c r="BM53" s="17">
        <v>0</v>
      </c>
      <c r="BN53" s="17">
        <v>0</v>
      </c>
      <c r="BO53" s="17">
        <v>0</v>
      </c>
      <c r="BP53" s="17">
        <v>55.24</v>
      </c>
      <c r="BR53" s="17">
        <v>3.37</v>
      </c>
      <c r="BY53" s="41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</row>
    <row r="54" spans="1:239" s="17" customFormat="1" ht="15" x14ac:dyDescent="0.25">
      <c r="A54" s="40" t="str">
        <f>"сб 1982г"</f>
        <v>сб 1982г</v>
      </c>
      <c r="B54" s="17" t="s">
        <v>98</v>
      </c>
      <c r="C54" s="18" t="str">
        <f>"200"</f>
        <v>200</v>
      </c>
      <c r="D54" s="18"/>
      <c r="E54" s="18">
        <v>3.27</v>
      </c>
      <c r="F54" s="18">
        <v>0.54</v>
      </c>
      <c r="G54" s="18">
        <v>4.0999999999999996</v>
      </c>
      <c r="H54" s="18">
        <v>0.39</v>
      </c>
      <c r="I54" s="18">
        <v>18.010000000000002</v>
      </c>
      <c r="J54" s="18">
        <v>126.58234649999999</v>
      </c>
      <c r="K54" s="17">
        <v>2.34</v>
      </c>
      <c r="L54" s="17">
        <v>0.1</v>
      </c>
      <c r="M54" s="17">
        <v>2.34</v>
      </c>
      <c r="N54" s="17">
        <v>0</v>
      </c>
      <c r="O54" s="17">
        <v>1.96</v>
      </c>
      <c r="P54" s="17">
        <v>16.04</v>
      </c>
      <c r="Q54" s="17">
        <v>1.51</v>
      </c>
      <c r="R54" s="17">
        <v>0</v>
      </c>
      <c r="S54" s="17">
        <v>0</v>
      </c>
      <c r="T54" s="17">
        <v>0.12</v>
      </c>
      <c r="U54" s="17">
        <v>1.76</v>
      </c>
      <c r="V54" s="17">
        <v>394.11</v>
      </c>
      <c r="W54" s="17">
        <v>285.04000000000002</v>
      </c>
      <c r="X54" s="17">
        <v>0</v>
      </c>
      <c r="Y54" s="17">
        <v>119.75</v>
      </c>
      <c r="Z54" s="17">
        <v>111.35</v>
      </c>
      <c r="AA54" s="17">
        <v>195.7</v>
      </c>
      <c r="AB54" s="17">
        <v>103.91</v>
      </c>
      <c r="AC54" s="17">
        <v>46.49</v>
      </c>
      <c r="AD54" s="17">
        <v>93.19</v>
      </c>
      <c r="AE54" s="17">
        <v>33.590000000000003</v>
      </c>
      <c r="AF54" s="17">
        <v>124.71</v>
      </c>
      <c r="AG54" s="17">
        <v>108.25</v>
      </c>
      <c r="AH54" s="17">
        <v>161.62</v>
      </c>
      <c r="AI54" s="17">
        <v>143.1</v>
      </c>
      <c r="AJ54" s="17">
        <v>52.79</v>
      </c>
      <c r="AK54" s="17">
        <v>90.9</v>
      </c>
      <c r="AL54" s="17">
        <v>663.67</v>
      </c>
      <c r="AM54" s="17">
        <v>0.57999999999999996</v>
      </c>
      <c r="AN54" s="17">
        <v>183.64</v>
      </c>
      <c r="AO54" s="17">
        <v>131.05000000000001</v>
      </c>
      <c r="AP54" s="17">
        <v>72.959999999999994</v>
      </c>
      <c r="AQ54" s="17">
        <v>49.67</v>
      </c>
      <c r="AR54" s="17">
        <v>0.15</v>
      </c>
      <c r="AS54" s="17">
        <v>0.03</v>
      </c>
      <c r="AT54" s="17">
        <v>0.03</v>
      </c>
      <c r="AU54" s="17">
        <v>7.0000000000000007E-2</v>
      </c>
      <c r="AV54" s="17">
        <v>0.09</v>
      </c>
      <c r="AW54" s="17">
        <v>0.31</v>
      </c>
      <c r="AX54" s="17">
        <v>0</v>
      </c>
      <c r="AY54" s="17">
        <v>1.02</v>
      </c>
      <c r="AZ54" s="17">
        <v>0</v>
      </c>
      <c r="BA54" s="17">
        <v>0.3</v>
      </c>
      <c r="BB54" s="17">
        <v>0</v>
      </c>
      <c r="BC54" s="17">
        <v>0</v>
      </c>
      <c r="BD54" s="17">
        <v>0</v>
      </c>
      <c r="BE54" s="17">
        <v>0</v>
      </c>
      <c r="BF54" s="17">
        <v>0.12</v>
      </c>
      <c r="BG54" s="17">
        <v>1.1200000000000001</v>
      </c>
      <c r="BH54" s="17">
        <v>0</v>
      </c>
      <c r="BI54" s="17">
        <v>0</v>
      </c>
      <c r="BJ54" s="17">
        <v>0.17</v>
      </c>
      <c r="BK54" s="17">
        <v>0.01</v>
      </c>
      <c r="BL54" s="17">
        <v>0</v>
      </c>
      <c r="BM54" s="17">
        <v>0</v>
      </c>
      <c r="BN54" s="17">
        <v>0</v>
      </c>
      <c r="BO54" s="17">
        <v>0</v>
      </c>
      <c r="BP54" s="17">
        <v>199.46</v>
      </c>
      <c r="BR54" s="17">
        <v>188.48</v>
      </c>
      <c r="BY54" s="41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</row>
    <row r="55" spans="1:239" s="17" customFormat="1" ht="15" x14ac:dyDescent="0.25">
      <c r="A55" s="38" t="str">
        <f>""</f>
        <v/>
      </c>
      <c r="B55" s="17" t="s">
        <v>99</v>
      </c>
      <c r="C55" s="18" t="str">
        <f>"15"</f>
        <v>15</v>
      </c>
      <c r="D55" s="18"/>
      <c r="E55" s="18">
        <v>3.44</v>
      </c>
      <c r="F55" s="18">
        <v>3.44</v>
      </c>
      <c r="G55" s="18">
        <v>2.9</v>
      </c>
      <c r="H55" s="18">
        <v>0</v>
      </c>
      <c r="I55" s="18">
        <v>0</v>
      </c>
      <c r="J55" s="18">
        <v>39.841200000000001</v>
      </c>
      <c r="K55" s="17">
        <v>0.92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0.17</v>
      </c>
      <c r="V55" s="17">
        <v>8.82</v>
      </c>
      <c r="W55" s="17">
        <v>22.41</v>
      </c>
      <c r="X55" s="17">
        <v>0</v>
      </c>
      <c r="Y55" s="17">
        <v>193.54</v>
      </c>
      <c r="Z55" s="17">
        <v>211.11</v>
      </c>
      <c r="AA55" s="17">
        <v>306.18</v>
      </c>
      <c r="AB55" s="17">
        <v>373.28</v>
      </c>
      <c r="AC55" s="17">
        <v>93.37</v>
      </c>
      <c r="AD55" s="17">
        <v>176.9</v>
      </c>
      <c r="AE55" s="17">
        <v>0</v>
      </c>
      <c r="AF55" s="17">
        <v>176.15</v>
      </c>
      <c r="AG55" s="17">
        <v>0</v>
      </c>
      <c r="AH55" s="17">
        <v>0</v>
      </c>
      <c r="AI55" s="17">
        <v>0</v>
      </c>
      <c r="AJ55" s="17">
        <v>93.93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>
        <v>121.15</v>
      </c>
      <c r="AQ55" s="17">
        <v>42.34</v>
      </c>
      <c r="AR55" s="17">
        <v>0</v>
      </c>
      <c r="AS55" s="17">
        <v>0</v>
      </c>
      <c r="AT55" s="17">
        <v>0</v>
      </c>
      <c r="AU55" s="17">
        <v>0</v>
      </c>
      <c r="AV55" s="17">
        <v>0</v>
      </c>
      <c r="AW55" s="17">
        <v>0</v>
      </c>
      <c r="AX55" s="17">
        <v>0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0</v>
      </c>
      <c r="BO55" s="17">
        <v>0</v>
      </c>
      <c r="BP55" s="17">
        <v>13.15</v>
      </c>
      <c r="BR55" s="17">
        <v>7.7</v>
      </c>
      <c r="BY55" s="41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</row>
    <row r="56" spans="1:239" s="17" customFormat="1" ht="15" x14ac:dyDescent="0.25">
      <c r="A56" s="38" t="str">
        <f>"374"</f>
        <v>374</v>
      </c>
      <c r="B56" s="17" t="s">
        <v>81</v>
      </c>
      <c r="C56" s="18" t="str">
        <f>"90"</f>
        <v>90</v>
      </c>
      <c r="D56" s="18"/>
      <c r="E56" s="18">
        <v>10.47</v>
      </c>
      <c r="F56" s="18">
        <v>10.24</v>
      </c>
      <c r="G56" s="18">
        <v>2.69</v>
      </c>
      <c r="H56" s="18">
        <v>2.2000000000000002</v>
      </c>
      <c r="I56" s="18">
        <v>2.4900000000000002</v>
      </c>
      <c r="J56" s="18">
        <v>76.51861199999999</v>
      </c>
      <c r="K56" s="17">
        <v>0.52</v>
      </c>
      <c r="L56" s="17">
        <v>1.95</v>
      </c>
      <c r="M56" s="17">
        <v>0.52</v>
      </c>
      <c r="N56" s="17">
        <v>0</v>
      </c>
      <c r="O56" s="17">
        <v>2.4500000000000002</v>
      </c>
      <c r="P56" s="17">
        <v>0.04</v>
      </c>
      <c r="Q56" s="17">
        <v>0.37</v>
      </c>
      <c r="R56" s="17">
        <v>0</v>
      </c>
      <c r="S56" s="17">
        <v>0</v>
      </c>
      <c r="T56" s="17">
        <v>0.08</v>
      </c>
      <c r="U56" s="17">
        <v>1.1499999999999999</v>
      </c>
      <c r="V56" s="17">
        <v>20.98</v>
      </c>
      <c r="W56" s="17">
        <v>219.58</v>
      </c>
      <c r="X56" s="17">
        <v>0</v>
      </c>
      <c r="Y56" s="17">
        <v>4.12</v>
      </c>
      <c r="Z56" s="17">
        <v>3.35</v>
      </c>
      <c r="AA56" s="17">
        <v>4.21</v>
      </c>
      <c r="AB56" s="17">
        <v>3.64</v>
      </c>
      <c r="AC56" s="17">
        <v>0.86</v>
      </c>
      <c r="AD56" s="17">
        <v>3.06</v>
      </c>
      <c r="AE56" s="17">
        <v>0.77</v>
      </c>
      <c r="AF56" s="17">
        <v>2.97</v>
      </c>
      <c r="AG56" s="17">
        <v>4.59</v>
      </c>
      <c r="AH56" s="17">
        <v>3.93</v>
      </c>
      <c r="AI56" s="17">
        <v>12.92</v>
      </c>
      <c r="AJ56" s="17">
        <v>1.34</v>
      </c>
      <c r="AK56" s="17">
        <v>2.78</v>
      </c>
      <c r="AL56" s="17">
        <v>22.49</v>
      </c>
      <c r="AM56" s="17">
        <v>0</v>
      </c>
      <c r="AN56" s="17">
        <v>2.87</v>
      </c>
      <c r="AO56" s="17">
        <v>3.16</v>
      </c>
      <c r="AP56" s="17">
        <v>1.72</v>
      </c>
      <c r="AQ56" s="17">
        <v>1.1499999999999999</v>
      </c>
      <c r="AR56" s="17">
        <v>0</v>
      </c>
      <c r="AS56" s="17">
        <v>0</v>
      </c>
      <c r="AT56" s="17">
        <v>0</v>
      </c>
      <c r="AU56" s="17">
        <v>0</v>
      </c>
      <c r="AV56" s="17">
        <v>0</v>
      </c>
      <c r="AW56" s="17">
        <v>0</v>
      </c>
      <c r="AX56" s="17">
        <v>0</v>
      </c>
      <c r="AY56" s="17">
        <v>0.14000000000000001</v>
      </c>
      <c r="AZ56" s="17">
        <v>0</v>
      </c>
      <c r="BA56" s="17">
        <v>0.09</v>
      </c>
      <c r="BB56" s="17">
        <v>0.01</v>
      </c>
      <c r="BC56" s="17">
        <v>0.02</v>
      </c>
      <c r="BD56" s="17">
        <v>0</v>
      </c>
      <c r="BE56" s="17">
        <v>0</v>
      </c>
      <c r="BF56" s="17">
        <v>0</v>
      </c>
      <c r="BG56" s="17">
        <v>0.52</v>
      </c>
      <c r="BH56" s="17">
        <v>0</v>
      </c>
      <c r="BI56" s="17">
        <v>0</v>
      </c>
      <c r="BJ56" s="17">
        <v>1.29</v>
      </c>
      <c r="BK56" s="17">
        <v>0</v>
      </c>
      <c r="BL56" s="17">
        <v>0</v>
      </c>
      <c r="BM56" s="17">
        <v>0</v>
      </c>
      <c r="BN56" s="17">
        <v>0</v>
      </c>
      <c r="BO56" s="17">
        <v>0</v>
      </c>
      <c r="BP56" s="17">
        <v>97.79</v>
      </c>
      <c r="BR56" s="17">
        <v>230.72</v>
      </c>
      <c r="BY56" s="41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</row>
    <row r="57" spans="1:239" s="17" customFormat="1" ht="15" x14ac:dyDescent="0.25">
      <c r="A57" s="38" t="str">
        <f>"520"</f>
        <v>520</v>
      </c>
      <c r="B57" s="17" t="s">
        <v>100</v>
      </c>
      <c r="C57" s="18" t="str">
        <f>"150"</f>
        <v>150</v>
      </c>
      <c r="D57" s="18"/>
      <c r="E57" s="18">
        <v>3.07</v>
      </c>
      <c r="F57" s="18">
        <v>0.61</v>
      </c>
      <c r="G57" s="18">
        <v>4.66</v>
      </c>
      <c r="H57" s="18">
        <v>0.53</v>
      </c>
      <c r="I57" s="18">
        <v>20.62</v>
      </c>
      <c r="J57" s="18">
        <v>142.27665199999998</v>
      </c>
      <c r="K57" s="17">
        <v>3.21</v>
      </c>
      <c r="L57" s="17">
        <v>0.13</v>
      </c>
      <c r="M57" s="17">
        <v>0</v>
      </c>
      <c r="N57" s="17">
        <v>0</v>
      </c>
      <c r="O57" s="17">
        <v>2.4700000000000002</v>
      </c>
      <c r="P57" s="17">
        <v>18.149999999999999</v>
      </c>
      <c r="Q57" s="17">
        <v>1.69</v>
      </c>
      <c r="R57" s="17">
        <v>0</v>
      </c>
      <c r="S57" s="17">
        <v>0</v>
      </c>
      <c r="T57" s="17">
        <v>0.28999999999999998</v>
      </c>
      <c r="U57" s="17">
        <v>2.61</v>
      </c>
      <c r="V57" s="17">
        <v>404.1</v>
      </c>
      <c r="W57" s="17">
        <v>691.22</v>
      </c>
      <c r="X57" s="17">
        <v>0</v>
      </c>
      <c r="Y57" s="17">
        <v>1.22</v>
      </c>
      <c r="Z57" s="17">
        <v>1.18</v>
      </c>
      <c r="AA57" s="17">
        <v>305.11</v>
      </c>
      <c r="AB57" s="17">
        <v>165.38</v>
      </c>
      <c r="AC57" s="17">
        <v>102.34</v>
      </c>
      <c r="AD57" s="17">
        <v>141.36000000000001</v>
      </c>
      <c r="AE57" s="17">
        <v>51.11</v>
      </c>
      <c r="AF57" s="17">
        <v>239.42</v>
      </c>
      <c r="AG57" s="17">
        <v>212.79</v>
      </c>
      <c r="AH57" s="17">
        <v>613.52</v>
      </c>
      <c r="AI57" s="17">
        <v>459.36</v>
      </c>
      <c r="AJ57" s="17">
        <v>109.2</v>
      </c>
      <c r="AK57" s="17">
        <v>254.17</v>
      </c>
      <c r="AL57" s="17">
        <v>1060.0999999999999</v>
      </c>
      <c r="AM57" s="17">
        <v>1.6</v>
      </c>
      <c r="AN57" s="17">
        <v>212.16</v>
      </c>
      <c r="AO57" s="17">
        <v>178.16</v>
      </c>
      <c r="AP57" s="17">
        <v>142.36000000000001</v>
      </c>
      <c r="AQ57" s="17">
        <v>57.37</v>
      </c>
      <c r="AR57" s="17">
        <v>0.35</v>
      </c>
      <c r="AS57" s="17">
        <v>0.32</v>
      </c>
      <c r="AT57" s="17">
        <v>0.25</v>
      </c>
      <c r="AU57" s="17">
        <v>0.61</v>
      </c>
      <c r="AV57" s="17">
        <v>0.11</v>
      </c>
      <c r="AW57" s="17">
        <v>0.44</v>
      </c>
      <c r="AX57" s="17">
        <v>0</v>
      </c>
      <c r="AY57" s="17">
        <v>1.85</v>
      </c>
      <c r="AZ57" s="17">
        <v>0</v>
      </c>
      <c r="BA57" s="17">
        <v>0.56999999999999995</v>
      </c>
      <c r="BB57" s="17">
        <v>1.69</v>
      </c>
      <c r="BC57" s="17">
        <v>0.12</v>
      </c>
      <c r="BD57" s="17">
        <v>0</v>
      </c>
      <c r="BE57" s="17">
        <v>0.3</v>
      </c>
      <c r="BF57" s="17">
        <v>0.19</v>
      </c>
      <c r="BG57" s="17">
        <v>7.66</v>
      </c>
      <c r="BH57" s="17">
        <v>0</v>
      </c>
      <c r="BI57" s="17">
        <v>0</v>
      </c>
      <c r="BJ57" s="17">
        <v>2.66</v>
      </c>
      <c r="BK57" s="17">
        <v>0.06</v>
      </c>
      <c r="BL57" s="17">
        <v>0.02</v>
      </c>
      <c r="BM57" s="17">
        <v>0</v>
      </c>
      <c r="BN57" s="17">
        <v>0</v>
      </c>
      <c r="BO57" s="17">
        <v>0</v>
      </c>
      <c r="BP57" s="17">
        <v>123.02</v>
      </c>
      <c r="BR57" s="17">
        <v>26.45</v>
      </c>
      <c r="BY57" s="41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  <c r="IE57" s="12"/>
    </row>
    <row r="58" spans="1:239" s="17" customFormat="1" ht="15" x14ac:dyDescent="0.25">
      <c r="A58" s="38" t="str">
        <f>"631"</f>
        <v>631</v>
      </c>
      <c r="B58" s="17" t="s">
        <v>101</v>
      </c>
      <c r="C58" s="18" t="str">
        <f>"180"</f>
        <v>180</v>
      </c>
      <c r="D58" s="18"/>
      <c r="E58" s="18">
        <v>0.35</v>
      </c>
      <c r="F58" s="18">
        <v>0</v>
      </c>
      <c r="G58" s="18">
        <v>0.14000000000000001</v>
      </c>
      <c r="H58" s="18">
        <v>0.14000000000000001</v>
      </c>
      <c r="I58" s="18">
        <v>18.399999999999999</v>
      </c>
      <c r="J58" s="18">
        <v>74.78479200000001</v>
      </c>
      <c r="K58" s="17">
        <v>0.04</v>
      </c>
      <c r="L58" s="17">
        <v>0</v>
      </c>
      <c r="M58" s="17">
        <v>0</v>
      </c>
      <c r="N58" s="17">
        <v>0</v>
      </c>
      <c r="O58" s="17">
        <v>18.13</v>
      </c>
      <c r="P58" s="17">
        <v>0.27</v>
      </c>
      <c r="Q58" s="17">
        <v>0.62</v>
      </c>
      <c r="R58" s="17">
        <v>0</v>
      </c>
      <c r="S58" s="17">
        <v>0</v>
      </c>
      <c r="T58" s="17">
        <v>0.28999999999999998</v>
      </c>
      <c r="U58" s="17">
        <v>0.2</v>
      </c>
      <c r="V58" s="17">
        <v>9.41</v>
      </c>
      <c r="W58" s="17">
        <v>99.52</v>
      </c>
      <c r="X58" s="17">
        <v>0</v>
      </c>
      <c r="Y58" s="17">
        <v>4.2300000000000004</v>
      </c>
      <c r="Z58" s="17">
        <v>4.59</v>
      </c>
      <c r="AA58" s="17">
        <v>6.7</v>
      </c>
      <c r="AB58" s="17">
        <v>6.35</v>
      </c>
      <c r="AC58" s="17">
        <v>1.06</v>
      </c>
      <c r="AD58" s="17">
        <v>3.88</v>
      </c>
      <c r="AE58" s="17">
        <v>1.06</v>
      </c>
      <c r="AF58" s="17">
        <v>3.18</v>
      </c>
      <c r="AG58" s="17">
        <v>6</v>
      </c>
      <c r="AH58" s="17">
        <v>3.53</v>
      </c>
      <c r="AI58" s="17">
        <v>27.52</v>
      </c>
      <c r="AJ58" s="17">
        <v>2.4700000000000002</v>
      </c>
      <c r="AK58" s="17">
        <v>4.9400000000000004</v>
      </c>
      <c r="AL58" s="17">
        <v>14.82</v>
      </c>
      <c r="AM58" s="17">
        <v>0</v>
      </c>
      <c r="AN58" s="17">
        <v>4.59</v>
      </c>
      <c r="AO58" s="17">
        <v>5.64</v>
      </c>
      <c r="AP58" s="17">
        <v>2.12</v>
      </c>
      <c r="AQ58" s="17">
        <v>1.76</v>
      </c>
      <c r="AR58" s="17">
        <v>0</v>
      </c>
      <c r="AS58" s="17">
        <v>0</v>
      </c>
      <c r="AT58" s="17">
        <v>0</v>
      </c>
      <c r="AU58" s="17">
        <v>0</v>
      </c>
      <c r="AV58" s="17">
        <v>0</v>
      </c>
      <c r="AW58" s="17">
        <v>0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0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0</v>
      </c>
      <c r="BK58" s="17">
        <v>0</v>
      </c>
      <c r="BL58" s="17">
        <v>0</v>
      </c>
      <c r="BM58" s="17">
        <v>0</v>
      </c>
      <c r="BN58" s="17">
        <v>0</v>
      </c>
      <c r="BO58" s="17">
        <v>0</v>
      </c>
      <c r="BP58" s="17">
        <v>186.08</v>
      </c>
      <c r="BR58" s="17">
        <v>1.62</v>
      </c>
      <c r="BY58" s="41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</row>
    <row r="59" spans="1:239" s="17" customFormat="1" ht="15" x14ac:dyDescent="0.25">
      <c r="A59" s="38" t="str">
        <f>"-"</f>
        <v>-</v>
      </c>
      <c r="B59" s="17" t="s">
        <v>77</v>
      </c>
      <c r="C59" s="18" t="str">
        <f>"30"</f>
        <v>30</v>
      </c>
      <c r="D59" s="18"/>
      <c r="E59" s="18">
        <v>1.98</v>
      </c>
      <c r="F59" s="18">
        <v>0</v>
      </c>
      <c r="G59" s="18">
        <v>0.36</v>
      </c>
      <c r="H59" s="18">
        <v>0.36</v>
      </c>
      <c r="I59" s="18">
        <v>10.02</v>
      </c>
      <c r="J59" s="18">
        <v>58.013999999999996</v>
      </c>
      <c r="K59" s="17">
        <v>0.06</v>
      </c>
      <c r="L59" s="17">
        <v>0</v>
      </c>
      <c r="M59" s="17">
        <v>0</v>
      </c>
      <c r="N59" s="17">
        <v>0</v>
      </c>
      <c r="O59" s="17">
        <v>0.36</v>
      </c>
      <c r="P59" s="17">
        <v>9.66</v>
      </c>
      <c r="Q59" s="17">
        <v>2.4900000000000002</v>
      </c>
      <c r="R59" s="17">
        <v>0</v>
      </c>
      <c r="S59" s="17">
        <v>0</v>
      </c>
      <c r="T59" s="17">
        <v>0.3</v>
      </c>
      <c r="U59" s="17">
        <v>0.75</v>
      </c>
      <c r="V59" s="17">
        <v>183</v>
      </c>
      <c r="W59" s="17">
        <v>73.5</v>
      </c>
      <c r="X59" s="17">
        <v>0</v>
      </c>
      <c r="Y59" s="17">
        <v>0</v>
      </c>
      <c r="Z59" s="17">
        <v>0</v>
      </c>
      <c r="AA59" s="17">
        <v>128.1</v>
      </c>
      <c r="AB59" s="17">
        <v>66.900000000000006</v>
      </c>
      <c r="AC59" s="17">
        <v>27.9</v>
      </c>
      <c r="AD59" s="17">
        <v>59.4</v>
      </c>
      <c r="AE59" s="17">
        <v>24</v>
      </c>
      <c r="AF59" s="17">
        <v>111.3</v>
      </c>
      <c r="AG59" s="17">
        <v>89.1</v>
      </c>
      <c r="AH59" s="17">
        <v>87.3</v>
      </c>
      <c r="AI59" s="17">
        <v>139.19999999999999</v>
      </c>
      <c r="AJ59" s="17">
        <v>37.200000000000003</v>
      </c>
      <c r="AK59" s="17">
        <v>93</v>
      </c>
      <c r="AL59" s="17">
        <v>458.7</v>
      </c>
      <c r="AM59" s="17">
        <v>81</v>
      </c>
      <c r="AN59" s="17">
        <v>157.80000000000001</v>
      </c>
      <c r="AO59" s="17">
        <v>87.3</v>
      </c>
      <c r="AP59" s="17">
        <v>54</v>
      </c>
      <c r="AQ59" s="17">
        <v>39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17">
        <v>0</v>
      </c>
      <c r="AX59" s="17">
        <v>0.06</v>
      </c>
      <c r="AY59" s="17">
        <v>0.04</v>
      </c>
      <c r="AZ59" s="17">
        <v>0.03</v>
      </c>
      <c r="BA59" s="17">
        <v>0</v>
      </c>
      <c r="BB59" s="17">
        <v>0.01</v>
      </c>
      <c r="BC59" s="17">
        <v>0</v>
      </c>
      <c r="BD59" s="17">
        <v>0</v>
      </c>
      <c r="BE59" s="17">
        <v>0</v>
      </c>
      <c r="BF59" s="17">
        <v>0</v>
      </c>
      <c r="BG59" s="17">
        <v>0.03</v>
      </c>
      <c r="BH59" s="17">
        <v>0</v>
      </c>
      <c r="BI59" s="17">
        <v>0</v>
      </c>
      <c r="BJ59" s="17">
        <v>0.14000000000000001</v>
      </c>
      <c r="BK59" s="17">
        <v>0.02</v>
      </c>
      <c r="BL59" s="17">
        <v>0</v>
      </c>
      <c r="BM59" s="17">
        <v>0</v>
      </c>
      <c r="BN59" s="17">
        <v>0</v>
      </c>
      <c r="BO59" s="17">
        <v>0</v>
      </c>
      <c r="BP59" s="17">
        <v>14.1</v>
      </c>
      <c r="BR59" s="17">
        <v>0.25</v>
      </c>
      <c r="BY59" s="41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</row>
    <row r="60" spans="1:239" s="15" customFormat="1" ht="15" x14ac:dyDescent="0.25">
      <c r="A60" s="28" t="str">
        <f>"-"</f>
        <v>-</v>
      </c>
      <c r="B60" s="15" t="s">
        <v>74</v>
      </c>
      <c r="C60" s="16" t="str">
        <f>"30"</f>
        <v>30</v>
      </c>
      <c r="D60" s="16"/>
      <c r="E60" s="16">
        <v>1.98</v>
      </c>
      <c r="F60" s="16">
        <v>0</v>
      </c>
      <c r="G60" s="16">
        <v>0.2</v>
      </c>
      <c r="H60" s="16">
        <v>0.2</v>
      </c>
      <c r="I60" s="16">
        <v>14.01</v>
      </c>
      <c r="J60" s="16">
        <v>67.440299999999993</v>
      </c>
      <c r="K60" s="15">
        <v>0.06</v>
      </c>
      <c r="L60" s="15">
        <v>0</v>
      </c>
      <c r="M60" s="15">
        <v>0</v>
      </c>
      <c r="N60" s="15">
        <v>0</v>
      </c>
      <c r="O60" s="15">
        <v>0.33</v>
      </c>
      <c r="P60" s="15">
        <v>13.68</v>
      </c>
      <c r="Q60" s="15">
        <v>0.06</v>
      </c>
      <c r="R60" s="15">
        <v>0</v>
      </c>
      <c r="S60" s="15">
        <v>0</v>
      </c>
      <c r="T60" s="15">
        <v>0.09</v>
      </c>
      <c r="U60" s="15">
        <v>0.54</v>
      </c>
      <c r="V60" s="15">
        <v>73.709999999999994</v>
      </c>
      <c r="W60" s="15">
        <v>24.74</v>
      </c>
      <c r="X60" s="15">
        <v>0</v>
      </c>
      <c r="Y60" s="15">
        <v>0</v>
      </c>
      <c r="Z60" s="15">
        <v>0</v>
      </c>
      <c r="AA60" s="15">
        <v>152.69</v>
      </c>
      <c r="AB60" s="15">
        <v>50.63</v>
      </c>
      <c r="AC60" s="15">
        <v>30.02</v>
      </c>
      <c r="AD60" s="15">
        <v>60.03</v>
      </c>
      <c r="AE60" s="15">
        <v>22.71</v>
      </c>
      <c r="AF60" s="15">
        <v>108.58</v>
      </c>
      <c r="AG60" s="15">
        <v>67.34</v>
      </c>
      <c r="AH60" s="15">
        <v>93.96</v>
      </c>
      <c r="AI60" s="15">
        <v>77.52</v>
      </c>
      <c r="AJ60" s="15">
        <v>40.72</v>
      </c>
      <c r="AK60" s="15">
        <v>72.040000000000006</v>
      </c>
      <c r="AL60" s="15">
        <v>602.39</v>
      </c>
      <c r="AM60" s="15">
        <v>70.47</v>
      </c>
      <c r="AN60" s="15">
        <v>196.27</v>
      </c>
      <c r="AO60" s="15">
        <v>85.35</v>
      </c>
      <c r="AP60" s="15">
        <v>56.64</v>
      </c>
      <c r="AQ60" s="15">
        <v>44.89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0.04</v>
      </c>
      <c r="AY60" s="15">
        <v>0.02</v>
      </c>
      <c r="AZ60" s="15">
        <v>0.02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0.02</v>
      </c>
      <c r="BH60" s="15">
        <v>0</v>
      </c>
      <c r="BI60" s="15">
        <v>0</v>
      </c>
      <c r="BJ60" s="15">
        <v>0.08</v>
      </c>
      <c r="BK60" s="15">
        <v>0</v>
      </c>
      <c r="BL60" s="15">
        <v>0</v>
      </c>
      <c r="BM60" s="15">
        <v>0</v>
      </c>
      <c r="BN60" s="15">
        <v>0</v>
      </c>
      <c r="BO60" s="15">
        <v>0</v>
      </c>
      <c r="BP60" s="15">
        <v>11.73</v>
      </c>
      <c r="BR60" s="15">
        <v>0</v>
      </c>
      <c r="BY60" s="4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</row>
    <row r="61" spans="1:239" s="19" customFormat="1" ht="14.25" x14ac:dyDescent="0.2">
      <c r="A61" s="39"/>
      <c r="B61" s="19" t="s">
        <v>78</v>
      </c>
      <c r="C61" s="20"/>
      <c r="D61" s="20"/>
      <c r="E61" s="21">
        <v>25.41</v>
      </c>
      <c r="F61" s="21">
        <v>14.82</v>
      </c>
      <c r="G61" s="21">
        <v>18.63</v>
      </c>
      <c r="H61" s="21">
        <v>7.41</v>
      </c>
      <c r="I61" s="21">
        <v>85.84</v>
      </c>
      <c r="J61" s="21">
        <v>632.16999999999996</v>
      </c>
      <c r="K61" s="21">
        <v>7.61</v>
      </c>
      <c r="L61" s="21">
        <v>4.5199999999999996</v>
      </c>
      <c r="M61" s="21">
        <v>3.32</v>
      </c>
      <c r="N61" s="21">
        <v>0</v>
      </c>
      <c r="O61" s="21">
        <v>27.93</v>
      </c>
      <c r="P61" s="21">
        <v>57.91</v>
      </c>
      <c r="Q61" s="21">
        <v>7.71</v>
      </c>
      <c r="R61" s="21">
        <v>0</v>
      </c>
      <c r="S61" s="21">
        <v>0</v>
      </c>
      <c r="T61" s="21">
        <v>1.3</v>
      </c>
      <c r="U61" s="21">
        <v>7.54</v>
      </c>
      <c r="V61" s="21">
        <v>1100.72</v>
      </c>
      <c r="W61" s="21">
        <v>1558.75</v>
      </c>
      <c r="X61" s="21">
        <v>0</v>
      </c>
      <c r="Y61" s="21">
        <v>350.4</v>
      </c>
      <c r="Z61" s="21">
        <v>354.83</v>
      </c>
      <c r="AA61" s="21">
        <v>1129.1300000000001</v>
      </c>
      <c r="AB61" s="21">
        <v>798.55</v>
      </c>
      <c r="AC61" s="21">
        <v>311.57</v>
      </c>
      <c r="AD61" s="21">
        <v>559.20000000000005</v>
      </c>
      <c r="AE61" s="21">
        <v>138.05000000000001</v>
      </c>
      <c r="AF61" s="21">
        <v>790.97</v>
      </c>
      <c r="AG61" s="21">
        <v>520.29</v>
      </c>
      <c r="AH61" s="21">
        <v>1005.36</v>
      </c>
      <c r="AI61" s="21">
        <v>935.56</v>
      </c>
      <c r="AJ61" s="21">
        <v>350.31</v>
      </c>
      <c r="AK61" s="21">
        <v>541.42999999999995</v>
      </c>
      <c r="AL61" s="21">
        <v>2955.3</v>
      </c>
      <c r="AM61" s="21">
        <v>153.63999999999999</v>
      </c>
      <c r="AN61" s="21">
        <v>783.13</v>
      </c>
      <c r="AO61" s="21">
        <v>518.58000000000004</v>
      </c>
      <c r="AP61" s="21">
        <v>474.21</v>
      </c>
      <c r="AQ61" s="21">
        <v>245.19</v>
      </c>
      <c r="AR61" s="21">
        <v>0.5</v>
      </c>
      <c r="AS61" s="21">
        <v>0.35</v>
      </c>
      <c r="AT61" s="21">
        <v>0.27</v>
      </c>
      <c r="AU61" s="21">
        <v>0.68</v>
      </c>
      <c r="AV61" s="21">
        <v>0.21</v>
      </c>
      <c r="AW61" s="21">
        <v>0.75</v>
      </c>
      <c r="AX61" s="21">
        <v>0.1</v>
      </c>
      <c r="AY61" s="21">
        <v>3.29</v>
      </c>
      <c r="AZ61" s="21">
        <v>0.05</v>
      </c>
      <c r="BA61" s="21">
        <v>1.1100000000000001</v>
      </c>
      <c r="BB61" s="21">
        <v>1.71</v>
      </c>
      <c r="BC61" s="21">
        <v>0.16</v>
      </c>
      <c r="BD61" s="21">
        <v>0</v>
      </c>
      <c r="BE61" s="21">
        <v>0.3</v>
      </c>
      <c r="BF61" s="21">
        <v>0.31</v>
      </c>
      <c r="BG61" s="21">
        <v>10.18</v>
      </c>
      <c r="BH61" s="21">
        <v>0</v>
      </c>
      <c r="BI61" s="21">
        <v>0</v>
      </c>
      <c r="BJ61" s="21">
        <v>6.43</v>
      </c>
      <c r="BK61" s="21">
        <v>0.09</v>
      </c>
      <c r="BL61" s="21">
        <v>0.02</v>
      </c>
      <c r="BM61" s="21">
        <v>0</v>
      </c>
      <c r="BN61" s="21">
        <v>0</v>
      </c>
      <c r="BO61" s="21">
        <v>0</v>
      </c>
      <c r="BP61" s="21">
        <v>700.57</v>
      </c>
      <c r="BQ61" s="19">
        <f>$J$61/$J$62*100</f>
        <v>50.319815953313032</v>
      </c>
      <c r="BR61" s="19">
        <v>458.59</v>
      </c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</row>
    <row r="62" spans="1:239" s="19" customFormat="1" ht="14.25" x14ac:dyDescent="0.2">
      <c r="A62" s="39"/>
      <c r="C62" s="20"/>
      <c r="D62" s="20"/>
      <c r="E62" s="21">
        <f>E51+E61</f>
        <v>49.980000000000004</v>
      </c>
      <c r="F62" s="21">
        <f t="shared" ref="F62:W62" si="5">F51+F61</f>
        <v>15.06</v>
      </c>
      <c r="G62" s="21">
        <f t="shared" si="5"/>
        <v>40.18</v>
      </c>
      <c r="H62" s="21">
        <f t="shared" si="5"/>
        <v>9.9499999999999993</v>
      </c>
      <c r="I62" s="21">
        <f t="shared" si="5"/>
        <v>163.38999999999999</v>
      </c>
      <c r="J62" s="21">
        <f t="shared" si="5"/>
        <v>1256.304277</v>
      </c>
      <c r="K62" s="21">
        <f t="shared" si="5"/>
        <v>12.540000000000001</v>
      </c>
      <c r="L62" s="21">
        <f t="shared" si="5"/>
        <v>4.6899999999999995</v>
      </c>
      <c r="M62" s="21">
        <f t="shared" si="5"/>
        <v>4.22</v>
      </c>
      <c r="N62" s="21">
        <f t="shared" si="5"/>
        <v>0</v>
      </c>
      <c r="O62" s="21">
        <f t="shared" si="5"/>
        <v>40.61</v>
      </c>
      <c r="P62" s="21">
        <f t="shared" si="5"/>
        <v>112.05999999999999</v>
      </c>
      <c r="Q62" s="21">
        <f t="shared" si="5"/>
        <v>15.45</v>
      </c>
      <c r="R62" s="21">
        <f t="shared" si="5"/>
        <v>0</v>
      </c>
      <c r="S62" s="21">
        <f t="shared" si="5"/>
        <v>0</v>
      </c>
      <c r="T62" s="21">
        <f t="shared" si="5"/>
        <v>1.56</v>
      </c>
      <c r="U62" s="21">
        <f t="shared" si="5"/>
        <v>10.68</v>
      </c>
      <c r="V62" s="21">
        <f t="shared" si="5"/>
        <v>1441.83</v>
      </c>
      <c r="W62" s="21">
        <f t="shared" si="5"/>
        <v>2101.9299999999998</v>
      </c>
      <c r="X62" s="21">
        <f t="shared" ref="X62:BD62" si="6">X51+X61</f>
        <v>0</v>
      </c>
      <c r="Y62" s="21">
        <f t="shared" si="6"/>
        <v>385.60999999999996</v>
      </c>
      <c r="Z62" s="21">
        <f t="shared" si="6"/>
        <v>385.41999999999996</v>
      </c>
      <c r="AA62" s="21">
        <f t="shared" si="6"/>
        <v>1886.7500000000002</v>
      </c>
      <c r="AB62" s="21">
        <f t="shared" si="6"/>
        <v>1261.51</v>
      </c>
      <c r="AC62" s="21">
        <f t="shared" si="6"/>
        <v>583.53</v>
      </c>
      <c r="AD62" s="21">
        <f t="shared" si="6"/>
        <v>980.3900000000001</v>
      </c>
      <c r="AE62" s="21">
        <f t="shared" si="6"/>
        <v>298.22000000000003</v>
      </c>
      <c r="AF62" s="21">
        <f t="shared" si="6"/>
        <v>1367.66</v>
      </c>
      <c r="AG62" s="21">
        <f t="shared" si="6"/>
        <v>1037.3600000000001</v>
      </c>
      <c r="AH62" s="21">
        <f t="shared" si="6"/>
        <v>1976.48</v>
      </c>
      <c r="AI62" s="21">
        <f t="shared" si="6"/>
        <v>1869.9899999999998</v>
      </c>
      <c r="AJ62" s="21">
        <f t="shared" si="6"/>
        <v>624.01</v>
      </c>
      <c r="AK62" s="21">
        <f t="shared" si="6"/>
        <v>1137.0999999999999</v>
      </c>
      <c r="AL62" s="21">
        <f t="shared" si="6"/>
        <v>5473.74</v>
      </c>
      <c r="AM62" s="21">
        <f t="shared" si="6"/>
        <v>248.80999999999997</v>
      </c>
      <c r="AN62" s="21">
        <f t="shared" si="6"/>
        <v>1505.1999999999998</v>
      </c>
      <c r="AO62" s="21">
        <f t="shared" si="6"/>
        <v>1127.0900000000001</v>
      </c>
      <c r="AP62" s="21">
        <f t="shared" si="6"/>
        <v>859.99</v>
      </c>
      <c r="AQ62" s="21">
        <f t="shared" si="6"/>
        <v>544.77</v>
      </c>
      <c r="AR62" s="21">
        <f t="shared" si="6"/>
        <v>0.76</v>
      </c>
      <c r="AS62" s="21">
        <f t="shared" si="6"/>
        <v>0.49</v>
      </c>
      <c r="AT62" s="21">
        <f t="shared" si="6"/>
        <v>0.35000000000000003</v>
      </c>
      <c r="AU62" s="21">
        <f t="shared" si="6"/>
        <v>0.84000000000000008</v>
      </c>
      <c r="AV62" s="21">
        <f t="shared" si="6"/>
        <v>0.4</v>
      </c>
      <c r="AW62" s="21">
        <f t="shared" si="6"/>
        <v>1.3599999999999999</v>
      </c>
      <c r="AX62" s="21">
        <f t="shared" si="6"/>
        <v>0.18</v>
      </c>
      <c r="AY62" s="21">
        <f t="shared" si="6"/>
        <v>5.32</v>
      </c>
      <c r="AZ62" s="21">
        <f t="shared" si="6"/>
        <v>0.09</v>
      </c>
      <c r="BA62" s="21">
        <f t="shared" si="6"/>
        <v>1.6500000000000001</v>
      </c>
      <c r="BB62" s="21">
        <f t="shared" si="6"/>
        <v>1.72</v>
      </c>
      <c r="BC62" s="21">
        <f t="shared" si="6"/>
        <v>0.19</v>
      </c>
      <c r="BD62" s="21">
        <f t="shared" si="6"/>
        <v>0</v>
      </c>
      <c r="BE62" s="21">
        <f t="shared" ref="BE62:BP62" si="7">BE51+BE61</f>
        <v>0.41</v>
      </c>
      <c r="BF62" s="21">
        <f t="shared" si="7"/>
        <v>0.5</v>
      </c>
      <c r="BG62" s="21">
        <f t="shared" si="7"/>
        <v>12.27</v>
      </c>
      <c r="BH62" s="21">
        <f t="shared" si="7"/>
        <v>0.01</v>
      </c>
      <c r="BI62" s="21">
        <f t="shared" si="7"/>
        <v>0</v>
      </c>
      <c r="BJ62" s="21">
        <f t="shared" si="7"/>
        <v>7.3199999999999994</v>
      </c>
      <c r="BK62" s="21">
        <f t="shared" si="7"/>
        <v>0.23</v>
      </c>
      <c r="BL62" s="21">
        <f t="shared" si="7"/>
        <v>0.08</v>
      </c>
      <c r="BM62" s="21">
        <f t="shared" si="7"/>
        <v>0</v>
      </c>
      <c r="BN62" s="21">
        <f t="shared" si="7"/>
        <v>0</v>
      </c>
      <c r="BO62" s="21">
        <f t="shared" si="7"/>
        <v>0</v>
      </c>
      <c r="BP62" s="21">
        <f t="shared" si="7"/>
        <v>1095.1600000000001</v>
      </c>
      <c r="BR62" s="19">
        <v>562.88</v>
      </c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</row>
    <row r="63" spans="1:239" s="5" customFormat="1" ht="15" x14ac:dyDescent="0.25">
      <c r="A63" s="37"/>
      <c r="C63" s="11"/>
      <c r="D63" s="11"/>
      <c r="E63" s="11"/>
      <c r="F63" s="11"/>
      <c r="G63" s="11"/>
      <c r="H63" s="11"/>
      <c r="I63" s="11"/>
      <c r="J63" s="11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</row>
    <row r="64" spans="1:239" s="5" customFormat="1" ht="15" x14ac:dyDescent="0.25">
      <c r="A64" s="37"/>
      <c r="C64" s="11"/>
      <c r="D64" s="11"/>
      <c r="E64" s="11"/>
      <c r="F64" s="11"/>
      <c r="G64" s="11"/>
      <c r="H64" s="11"/>
      <c r="I64" s="11"/>
      <c r="J64" s="11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</row>
    <row r="65" spans="1:239" s="5" customFormat="1" ht="15" x14ac:dyDescent="0.25">
      <c r="A65" s="37"/>
      <c r="C65" s="11"/>
      <c r="D65" s="11"/>
      <c r="E65" s="11"/>
      <c r="F65" s="11"/>
      <c r="G65" s="11"/>
      <c r="H65" s="11"/>
      <c r="I65" s="11"/>
      <c r="J65" s="11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</row>
    <row r="66" spans="1:239" s="5" customFormat="1" ht="15" x14ac:dyDescent="0.25">
      <c r="A66" s="37"/>
      <c r="C66" s="11"/>
      <c r="D66" s="11"/>
      <c r="E66" s="11"/>
      <c r="F66" s="11"/>
      <c r="G66" s="11"/>
      <c r="H66" s="11"/>
      <c r="I66" s="11"/>
      <c r="J66" s="11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</row>
    <row r="67" spans="1:239" s="5" customFormat="1" ht="15" x14ac:dyDescent="0.25">
      <c r="A67" s="37"/>
      <c r="C67" s="11"/>
      <c r="D67" s="11"/>
      <c r="E67" s="11"/>
      <c r="F67" s="11"/>
      <c r="G67" s="11"/>
      <c r="H67" s="11"/>
      <c r="I67" s="11"/>
      <c r="J67" s="11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</row>
    <row r="68" spans="1:239" s="5" customFormat="1" ht="15" x14ac:dyDescent="0.25">
      <c r="A68" s="37"/>
      <c r="C68" s="11"/>
      <c r="D68" s="11"/>
      <c r="E68" s="11"/>
      <c r="F68" s="11"/>
      <c r="G68" s="11"/>
      <c r="H68" s="11"/>
      <c r="I68" s="11"/>
      <c r="J68" s="11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</row>
    <row r="69" spans="1:239" s="5" customFormat="1" ht="15" x14ac:dyDescent="0.25">
      <c r="A69" s="37"/>
      <c r="C69" s="11"/>
      <c r="D69" s="11"/>
      <c r="E69" s="11"/>
      <c r="F69" s="11"/>
      <c r="G69" s="11"/>
      <c r="H69" s="11"/>
      <c r="I69" s="11"/>
      <c r="J69" s="11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</row>
    <row r="70" spans="1:239" s="5" customFormat="1" ht="15" x14ac:dyDescent="0.25">
      <c r="A70" s="37"/>
      <c r="C70" s="11"/>
      <c r="D70" s="11"/>
      <c r="E70" s="11"/>
      <c r="F70" s="11"/>
      <c r="G70" s="11"/>
      <c r="H70" s="11"/>
      <c r="I70" s="11"/>
      <c r="J70" s="11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</row>
    <row r="71" spans="1:239" s="5" customFormat="1" ht="15" x14ac:dyDescent="0.25">
      <c r="A71" s="37"/>
      <c r="C71" s="11"/>
      <c r="D71" s="11"/>
      <c r="E71" s="11"/>
      <c r="F71" s="11"/>
      <c r="G71" s="11"/>
      <c r="H71" s="11"/>
      <c r="I71" s="11"/>
      <c r="J71" s="11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</row>
    <row r="72" spans="1:239" s="5" customFormat="1" ht="15" x14ac:dyDescent="0.25">
      <c r="A72" s="37"/>
      <c r="C72" s="11"/>
      <c r="D72" s="11"/>
      <c r="E72" s="11"/>
      <c r="F72" s="11"/>
      <c r="G72" s="11"/>
      <c r="H72" s="11"/>
      <c r="I72" s="11"/>
      <c r="J72" s="11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</row>
    <row r="73" spans="1:239" s="5" customFormat="1" ht="15" x14ac:dyDescent="0.25">
      <c r="A73" s="37"/>
      <c r="C73" s="11"/>
      <c r="D73" s="11"/>
      <c r="E73" s="11"/>
      <c r="F73" s="11"/>
      <c r="G73" s="11"/>
      <c r="H73" s="11"/>
      <c r="I73" s="11"/>
      <c r="J73" s="11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</row>
    <row r="74" spans="1:239" s="5" customFormat="1" ht="15" x14ac:dyDescent="0.25">
      <c r="A74" s="37"/>
      <c r="C74" s="11"/>
      <c r="D74" s="11"/>
      <c r="E74" s="11"/>
      <c r="F74" s="11"/>
      <c r="G74" s="11"/>
      <c r="H74" s="11"/>
      <c r="I74" s="11"/>
      <c r="J74" s="11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</row>
    <row r="75" spans="1:239" s="5" customFormat="1" ht="15" x14ac:dyDescent="0.25">
      <c r="A75" s="37"/>
      <c r="C75" s="11"/>
      <c r="D75" s="11"/>
      <c r="E75" s="11"/>
      <c r="F75" s="11"/>
      <c r="G75" s="11"/>
      <c r="H75" s="11"/>
      <c r="I75" s="11"/>
      <c r="J75" s="11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</row>
    <row r="76" spans="1:239" s="5" customFormat="1" ht="15" x14ac:dyDescent="0.25">
      <c r="A76" s="37"/>
      <c r="C76" s="11"/>
      <c r="D76" s="11"/>
      <c r="E76" s="11"/>
      <c r="F76" s="11"/>
      <c r="G76" s="11"/>
      <c r="H76" s="11"/>
      <c r="I76" s="11"/>
      <c r="J76" s="11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</row>
    <row r="77" spans="1:239" s="5" customFormat="1" ht="15" x14ac:dyDescent="0.25">
      <c r="A77" s="37"/>
      <c r="B77" s="5" t="s">
        <v>86</v>
      </c>
      <c r="C77" s="11"/>
      <c r="D77" s="11"/>
      <c r="E77" s="11"/>
      <c r="F77" s="11"/>
      <c r="G77" s="11"/>
      <c r="H77" s="11"/>
      <c r="I77" s="11"/>
      <c r="J77" s="11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</row>
    <row r="78" spans="1:239" s="5" customFormat="1" ht="15" x14ac:dyDescent="0.25">
      <c r="A78" s="32" t="s">
        <v>157</v>
      </c>
      <c r="B78" s="29" t="s">
        <v>0</v>
      </c>
      <c r="C78" s="29" t="s">
        <v>6</v>
      </c>
      <c r="D78" s="35" t="s">
        <v>158</v>
      </c>
      <c r="E78" s="29" t="s">
        <v>2</v>
      </c>
      <c r="F78" s="29"/>
      <c r="G78" s="29" t="s">
        <v>8</v>
      </c>
      <c r="H78" s="29"/>
      <c r="I78" s="29" t="s">
        <v>7</v>
      </c>
      <c r="J78" s="30" t="s">
        <v>5</v>
      </c>
      <c r="K78" s="5" t="s">
        <v>9</v>
      </c>
      <c r="L78" s="5" t="s">
        <v>10</v>
      </c>
      <c r="M78" s="5" t="s">
        <v>65</v>
      </c>
      <c r="N78" s="5" t="s">
        <v>11</v>
      </c>
      <c r="O78" s="5" t="s">
        <v>12</v>
      </c>
      <c r="P78" s="5" t="s">
        <v>13</v>
      </c>
      <c r="Q78" s="5" t="s">
        <v>14</v>
      </c>
      <c r="R78" s="5" t="s">
        <v>15</v>
      </c>
      <c r="S78" s="5" t="s">
        <v>16</v>
      </c>
      <c r="T78" s="5" t="s">
        <v>17</v>
      </c>
      <c r="U78" s="5" t="s">
        <v>18</v>
      </c>
      <c r="V78" s="5" t="s">
        <v>19</v>
      </c>
      <c r="W78" s="5" t="s">
        <v>20</v>
      </c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</row>
    <row r="79" spans="1:239" s="5" customFormat="1" ht="30" x14ac:dyDescent="0.25">
      <c r="A79" s="33"/>
      <c r="B79" s="29"/>
      <c r="C79" s="29"/>
      <c r="D79" s="36"/>
      <c r="E79" s="27" t="s">
        <v>1</v>
      </c>
      <c r="F79" s="27" t="s">
        <v>3</v>
      </c>
      <c r="G79" s="27" t="s">
        <v>1</v>
      </c>
      <c r="H79" s="27" t="s">
        <v>4</v>
      </c>
      <c r="I79" s="29"/>
      <c r="J79" s="31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</row>
    <row r="80" spans="1:239" s="17" customFormat="1" ht="15" x14ac:dyDescent="0.25">
      <c r="A80" s="38" t="str">
        <f>"366"</f>
        <v>366</v>
      </c>
      <c r="B80" s="17" t="s">
        <v>148</v>
      </c>
      <c r="C80" s="23">
        <v>180</v>
      </c>
      <c r="D80" s="23"/>
      <c r="E80" s="18">
        <v>25.26</v>
      </c>
      <c r="F80" s="18">
        <v>31.21</v>
      </c>
      <c r="G80" s="18">
        <v>15.71</v>
      </c>
      <c r="H80" s="18">
        <v>0.21</v>
      </c>
      <c r="I80" s="18">
        <v>36.369999999999997</v>
      </c>
      <c r="J80" s="18">
        <v>389.31</v>
      </c>
      <c r="K80" s="17">
        <v>14.78</v>
      </c>
      <c r="L80" s="17">
        <v>0.18</v>
      </c>
      <c r="M80" s="17">
        <v>14.78</v>
      </c>
      <c r="N80" s="17">
        <v>0</v>
      </c>
      <c r="O80" s="17">
        <v>27.44</v>
      </c>
      <c r="P80" s="17">
        <v>12.26</v>
      </c>
      <c r="Q80" s="17">
        <v>0.76</v>
      </c>
      <c r="R80" s="17">
        <v>0</v>
      </c>
      <c r="S80" s="17">
        <v>0</v>
      </c>
      <c r="T80" s="17">
        <v>2.23</v>
      </c>
      <c r="U80" s="17">
        <v>2.88</v>
      </c>
      <c r="V80" s="17">
        <v>303.75</v>
      </c>
      <c r="W80" s="17">
        <v>277.73</v>
      </c>
      <c r="X80" s="17">
        <v>0</v>
      </c>
      <c r="Y80" s="17">
        <v>1542.01</v>
      </c>
      <c r="Z80" s="17">
        <v>1282.94</v>
      </c>
      <c r="AA80" s="17">
        <v>2330.9699999999998</v>
      </c>
      <c r="AB80" s="17">
        <v>1813.52</v>
      </c>
      <c r="AC80" s="17">
        <v>692.98</v>
      </c>
      <c r="AD80" s="17">
        <v>1177.97</v>
      </c>
      <c r="AE80" s="17">
        <v>386.06</v>
      </c>
      <c r="AF80" s="17">
        <v>1391.16</v>
      </c>
      <c r="AG80" s="17">
        <v>116.87</v>
      </c>
      <c r="AH80" s="17">
        <v>135.44999999999999</v>
      </c>
      <c r="AI80" s="17">
        <v>201.63</v>
      </c>
      <c r="AJ80" s="17">
        <v>794.85</v>
      </c>
      <c r="AK80" s="17">
        <v>87.86</v>
      </c>
      <c r="AL80" s="17">
        <v>752.49</v>
      </c>
      <c r="AM80" s="17">
        <v>1.43</v>
      </c>
      <c r="AN80" s="17">
        <v>286.54000000000002</v>
      </c>
      <c r="AO80" s="17">
        <v>183.66</v>
      </c>
      <c r="AP80" s="17">
        <v>1531.19</v>
      </c>
      <c r="AQ80" s="17">
        <v>161.52000000000001</v>
      </c>
      <c r="AR80" s="17">
        <v>0.26</v>
      </c>
      <c r="AS80" s="17">
        <v>0.06</v>
      </c>
      <c r="AT80" s="17">
        <v>0.05</v>
      </c>
      <c r="AU80" s="17">
        <v>0.13</v>
      </c>
      <c r="AV80" s="17">
        <v>0.17</v>
      </c>
      <c r="AW80" s="17">
        <v>0.56000000000000005</v>
      </c>
      <c r="AX80" s="17">
        <v>0</v>
      </c>
      <c r="AY80" s="17">
        <v>1.71</v>
      </c>
      <c r="AZ80" s="17">
        <v>0</v>
      </c>
      <c r="BA80" s="17">
        <v>0.53</v>
      </c>
      <c r="BB80" s="17">
        <v>0</v>
      </c>
      <c r="BC80" s="17">
        <v>0</v>
      </c>
      <c r="BD80" s="17">
        <v>0</v>
      </c>
      <c r="BE80" s="17">
        <v>0</v>
      </c>
      <c r="BF80" s="17">
        <v>0.2</v>
      </c>
      <c r="BG80" s="17">
        <v>2.06</v>
      </c>
      <c r="BH80" s="17">
        <v>0</v>
      </c>
      <c r="BI80" s="17">
        <v>0</v>
      </c>
      <c r="BJ80" s="17">
        <v>0.09</v>
      </c>
      <c r="BK80" s="17">
        <v>0.02</v>
      </c>
      <c r="BL80" s="17">
        <v>0.02</v>
      </c>
      <c r="BM80" s="17">
        <v>0</v>
      </c>
      <c r="BN80" s="17">
        <v>0</v>
      </c>
      <c r="BO80" s="17">
        <v>0</v>
      </c>
      <c r="BP80" s="17">
        <v>133.01</v>
      </c>
      <c r="BR80" s="17">
        <v>164.23</v>
      </c>
      <c r="BY80" s="41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  <c r="GE80" s="12"/>
      <c r="GF80" s="12"/>
      <c r="GG80" s="12"/>
      <c r="GH80" s="12"/>
      <c r="GI80" s="12"/>
      <c r="GJ80" s="12"/>
      <c r="GK80" s="12"/>
      <c r="GL80" s="12"/>
      <c r="GM80" s="12"/>
      <c r="GN80" s="12"/>
      <c r="GO80" s="12"/>
      <c r="GP80" s="12"/>
      <c r="GQ80" s="12"/>
      <c r="GR80" s="12"/>
      <c r="GS80" s="12"/>
      <c r="GT80" s="12"/>
      <c r="GU80" s="12"/>
      <c r="GV80" s="12"/>
      <c r="GW80" s="12"/>
      <c r="GX80" s="12"/>
      <c r="GY80" s="12"/>
      <c r="GZ80" s="12"/>
      <c r="HA80" s="12"/>
      <c r="HB80" s="12"/>
      <c r="HC80" s="12"/>
      <c r="HD80" s="12"/>
      <c r="HE80" s="12"/>
      <c r="HF80" s="12"/>
      <c r="HG80" s="12"/>
      <c r="HH80" s="12"/>
      <c r="HI80" s="12"/>
      <c r="HJ80" s="12"/>
      <c r="HK80" s="12"/>
      <c r="HL80" s="12"/>
      <c r="HM80" s="12"/>
      <c r="HN80" s="12"/>
      <c r="HO80" s="12"/>
      <c r="HP80" s="12"/>
      <c r="HQ80" s="12"/>
      <c r="HR80" s="12"/>
      <c r="HS80" s="12"/>
      <c r="HT80" s="12"/>
      <c r="HU80" s="12"/>
      <c r="HV80" s="12"/>
      <c r="HW80" s="12"/>
      <c r="HX80" s="12"/>
      <c r="HY80" s="12"/>
      <c r="HZ80" s="12"/>
      <c r="IA80" s="12"/>
      <c r="IB80" s="12"/>
      <c r="IC80" s="12"/>
      <c r="ID80" s="12"/>
      <c r="IE80" s="12"/>
    </row>
    <row r="81" spans="1:239" s="17" customFormat="1" ht="15" x14ac:dyDescent="0.25">
      <c r="A81" s="38" t="str">
        <f>"Фирменное"</f>
        <v>Фирменное</v>
      </c>
      <c r="B81" s="17" t="s">
        <v>136</v>
      </c>
      <c r="C81" s="18" t="str">
        <f>"50"</f>
        <v>50</v>
      </c>
      <c r="D81" s="18"/>
      <c r="E81" s="18">
        <v>6.03</v>
      </c>
      <c r="F81" s="18">
        <v>3.72</v>
      </c>
      <c r="G81" s="18">
        <v>7.84</v>
      </c>
      <c r="H81" s="18">
        <v>5.32</v>
      </c>
      <c r="I81" s="18">
        <v>18.489999999999998</v>
      </c>
      <c r="J81" s="18">
        <v>171.8333768</v>
      </c>
      <c r="K81" s="17">
        <v>2.46</v>
      </c>
      <c r="L81" s="17">
        <v>3.25</v>
      </c>
      <c r="M81" s="17">
        <v>0.79</v>
      </c>
      <c r="N81" s="17">
        <v>0</v>
      </c>
      <c r="O81" s="17">
        <v>3.05</v>
      </c>
      <c r="P81" s="17">
        <v>15.45</v>
      </c>
      <c r="Q81" s="17">
        <v>0.8</v>
      </c>
      <c r="R81" s="17">
        <v>0</v>
      </c>
      <c r="S81" s="17">
        <v>0</v>
      </c>
      <c r="T81" s="17">
        <v>0.2</v>
      </c>
      <c r="U81" s="17">
        <v>1.1000000000000001</v>
      </c>
      <c r="V81" s="17">
        <v>264.10000000000002</v>
      </c>
      <c r="W81" s="17">
        <v>46.34</v>
      </c>
      <c r="X81" s="17">
        <v>0</v>
      </c>
      <c r="Y81" s="17">
        <v>365.1</v>
      </c>
      <c r="Z81" s="17">
        <v>261.3</v>
      </c>
      <c r="AA81" s="17">
        <v>466.8</v>
      </c>
      <c r="AB81" s="17">
        <v>289.2</v>
      </c>
      <c r="AC81" s="17">
        <v>116.1</v>
      </c>
      <c r="AD81" s="17">
        <v>208.2</v>
      </c>
      <c r="AE81" s="17">
        <v>125.4</v>
      </c>
      <c r="AF81" s="17">
        <v>309</v>
      </c>
      <c r="AG81" s="17">
        <v>168.3</v>
      </c>
      <c r="AH81" s="17">
        <v>215.4</v>
      </c>
      <c r="AI81" s="17">
        <v>292.8</v>
      </c>
      <c r="AJ81" s="17">
        <v>271.8</v>
      </c>
      <c r="AK81" s="17">
        <v>141</v>
      </c>
      <c r="AL81" s="17">
        <v>1387.5</v>
      </c>
      <c r="AM81" s="17">
        <v>0</v>
      </c>
      <c r="AN81" s="17">
        <v>575.1</v>
      </c>
      <c r="AO81" s="17">
        <v>279.3</v>
      </c>
      <c r="AP81" s="17">
        <v>269.10000000000002</v>
      </c>
      <c r="AQ81" s="17">
        <v>83.4</v>
      </c>
      <c r="AR81" s="17">
        <v>0</v>
      </c>
      <c r="AS81" s="17">
        <v>0.02</v>
      </c>
      <c r="AT81" s="17">
        <v>0.06</v>
      </c>
      <c r="AU81" s="17">
        <v>0.19</v>
      </c>
      <c r="AV81" s="17">
        <v>0.18</v>
      </c>
      <c r="AW81" s="17">
        <v>0.37</v>
      </c>
      <c r="AX81" s="17">
        <v>0.04</v>
      </c>
      <c r="AY81" s="17">
        <v>1.03</v>
      </c>
      <c r="AZ81" s="17">
        <v>0.03</v>
      </c>
      <c r="BA81" s="17">
        <v>0.55000000000000004</v>
      </c>
      <c r="BB81" s="17">
        <v>0.03</v>
      </c>
      <c r="BC81" s="17">
        <v>0</v>
      </c>
      <c r="BD81" s="17">
        <v>0</v>
      </c>
      <c r="BE81" s="17">
        <v>0.06</v>
      </c>
      <c r="BF81" s="17">
        <v>0.08</v>
      </c>
      <c r="BG81" s="17">
        <v>1.37</v>
      </c>
      <c r="BH81" s="17">
        <v>0</v>
      </c>
      <c r="BI81" s="17">
        <v>0</v>
      </c>
      <c r="BJ81" s="17">
        <v>0.37</v>
      </c>
      <c r="BK81" s="17">
        <v>0.01</v>
      </c>
      <c r="BL81" s="17">
        <v>0</v>
      </c>
      <c r="BM81" s="17">
        <v>0</v>
      </c>
      <c r="BN81" s="17">
        <v>0</v>
      </c>
      <c r="BO81" s="17">
        <v>0</v>
      </c>
      <c r="BP81" s="17">
        <v>16.38</v>
      </c>
      <c r="BR81" s="17">
        <v>43.25</v>
      </c>
      <c r="BY81" s="41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</row>
    <row r="82" spans="1:239" s="15" customFormat="1" ht="15" x14ac:dyDescent="0.25">
      <c r="A82" s="28" t="str">
        <f>"692"</f>
        <v>692</v>
      </c>
      <c r="B82" s="15" t="s">
        <v>102</v>
      </c>
      <c r="C82" s="16" t="str">
        <f>"180"</f>
        <v>180</v>
      </c>
      <c r="D82" s="16"/>
      <c r="E82" s="16">
        <v>2.34</v>
      </c>
      <c r="F82" s="16">
        <v>1.28</v>
      </c>
      <c r="G82" s="16">
        <v>1.67</v>
      </c>
      <c r="H82" s="16">
        <v>0.25</v>
      </c>
      <c r="I82" s="16">
        <v>11.85</v>
      </c>
      <c r="J82" s="16">
        <v>69.512923999999998</v>
      </c>
      <c r="K82" s="15">
        <v>0.9</v>
      </c>
      <c r="L82" s="15">
        <v>0</v>
      </c>
      <c r="M82" s="15">
        <v>0</v>
      </c>
      <c r="N82" s="15">
        <v>0</v>
      </c>
      <c r="O82" s="15">
        <v>11.85</v>
      </c>
      <c r="P82" s="15">
        <v>0</v>
      </c>
      <c r="Q82" s="15">
        <v>0</v>
      </c>
      <c r="R82" s="15">
        <v>0</v>
      </c>
      <c r="S82" s="15">
        <v>0</v>
      </c>
      <c r="T82" s="15">
        <v>0.05</v>
      </c>
      <c r="U82" s="15">
        <v>0.33</v>
      </c>
      <c r="V82" s="15">
        <v>22.37</v>
      </c>
      <c r="W82" s="15">
        <v>65.34</v>
      </c>
      <c r="X82" s="15">
        <v>0</v>
      </c>
      <c r="Y82" s="15">
        <v>71.88</v>
      </c>
      <c r="Z82" s="15">
        <v>71</v>
      </c>
      <c r="AA82" s="15">
        <v>121.72</v>
      </c>
      <c r="AB82" s="15">
        <v>97.9</v>
      </c>
      <c r="AC82" s="15">
        <v>32.630000000000003</v>
      </c>
      <c r="AD82" s="15">
        <v>57.33</v>
      </c>
      <c r="AE82" s="15">
        <v>18.96</v>
      </c>
      <c r="AF82" s="15">
        <v>64.39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81.14</v>
      </c>
      <c r="AQ82" s="15">
        <v>11.47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  <c r="BJ82" s="15">
        <v>0</v>
      </c>
      <c r="BK82" s="15">
        <v>0</v>
      </c>
      <c r="BL82" s="15">
        <v>0</v>
      </c>
      <c r="BM82" s="15">
        <v>0</v>
      </c>
      <c r="BN82" s="15">
        <v>0</v>
      </c>
      <c r="BO82" s="15">
        <v>0</v>
      </c>
      <c r="BP82" s="15">
        <v>195.29</v>
      </c>
      <c r="BR82" s="15">
        <v>9.68</v>
      </c>
      <c r="BY82" s="4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</row>
    <row r="83" spans="1:239" s="19" customFormat="1" ht="14.25" x14ac:dyDescent="0.2">
      <c r="A83" s="39"/>
      <c r="B83" s="19" t="s">
        <v>75</v>
      </c>
      <c r="C83" s="20"/>
      <c r="D83" s="20"/>
      <c r="E83" s="20">
        <f t="shared" ref="E83:W83" si="8">SUM(E80:E82)</f>
        <v>33.630000000000003</v>
      </c>
      <c r="F83" s="20">
        <f t="shared" si="8"/>
        <v>36.21</v>
      </c>
      <c r="G83" s="20">
        <f t="shared" si="8"/>
        <v>25.22</v>
      </c>
      <c r="H83" s="20">
        <f t="shared" si="8"/>
        <v>5.78</v>
      </c>
      <c r="I83" s="20">
        <f t="shared" si="8"/>
        <v>66.709999999999994</v>
      </c>
      <c r="J83" s="21">
        <f t="shared" si="8"/>
        <v>630.65630079999994</v>
      </c>
      <c r="K83" s="21">
        <f t="shared" si="8"/>
        <v>18.139999999999997</v>
      </c>
      <c r="L83" s="21">
        <f t="shared" si="8"/>
        <v>3.43</v>
      </c>
      <c r="M83" s="21">
        <f t="shared" si="8"/>
        <v>15.57</v>
      </c>
      <c r="N83" s="21">
        <f t="shared" si="8"/>
        <v>0</v>
      </c>
      <c r="O83" s="21">
        <f t="shared" si="8"/>
        <v>42.34</v>
      </c>
      <c r="P83" s="21">
        <f t="shared" si="8"/>
        <v>27.71</v>
      </c>
      <c r="Q83" s="21">
        <f t="shared" si="8"/>
        <v>1.56</v>
      </c>
      <c r="R83" s="21">
        <f t="shared" si="8"/>
        <v>0</v>
      </c>
      <c r="S83" s="21">
        <f t="shared" si="8"/>
        <v>0</v>
      </c>
      <c r="T83" s="21">
        <f t="shared" si="8"/>
        <v>2.48</v>
      </c>
      <c r="U83" s="21">
        <f t="shared" si="8"/>
        <v>4.3099999999999996</v>
      </c>
      <c r="V83" s="21">
        <f t="shared" si="8"/>
        <v>590.22</v>
      </c>
      <c r="W83" s="21">
        <f t="shared" si="8"/>
        <v>389.41000000000008</v>
      </c>
      <c r="X83" s="21">
        <v>0</v>
      </c>
      <c r="Y83" s="21">
        <v>1979</v>
      </c>
      <c r="Z83" s="21">
        <v>1615.24</v>
      </c>
      <c r="AA83" s="21">
        <v>2919.49</v>
      </c>
      <c r="AB83" s="21">
        <v>2200.62</v>
      </c>
      <c r="AC83" s="21">
        <v>841.71</v>
      </c>
      <c r="AD83" s="21">
        <v>1443.5</v>
      </c>
      <c r="AE83" s="21">
        <v>530.41999999999996</v>
      </c>
      <c r="AF83" s="21">
        <v>1764.55</v>
      </c>
      <c r="AG83" s="21">
        <v>285.17</v>
      </c>
      <c r="AH83" s="21">
        <v>350.85</v>
      </c>
      <c r="AI83" s="21">
        <v>494.43</v>
      </c>
      <c r="AJ83" s="21">
        <v>1066.6500000000001</v>
      </c>
      <c r="AK83" s="21">
        <v>228.86</v>
      </c>
      <c r="AL83" s="21">
        <v>2139.9899999999998</v>
      </c>
      <c r="AM83" s="21">
        <v>1.43</v>
      </c>
      <c r="AN83" s="21">
        <v>861.64</v>
      </c>
      <c r="AO83" s="21">
        <v>462.96</v>
      </c>
      <c r="AP83" s="21">
        <v>1881.43</v>
      </c>
      <c r="AQ83" s="21">
        <v>256.39</v>
      </c>
      <c r="AR83" s="21">
        <v>0.26</v>
      </c>
      <c r="AS83" s="21">
        <v>7.0000000000000007E-2</v>
      </c>
      <c r="AT83" s="21">
        <v>0.11</v>
      </c>
      <c r="AU83" s="21">
        <v>0.32</v>
      </c>
      <c r="AV83" s="21">
        <v>0.35</v>
      </c>
      <c r="AW83" s="21">
        <v>0.93</v>
      </c>
      <c r="AX83" s="21">
        <v>0.05</v>
      </c>
      <c r="AY83" s="21">
        <v>2.74</v>
      </c>
      <c r="AZ83" s="21">
        <v>0.03</v>
      </c>
      <c r="BA83" s="21">
        <v>1.08</v>
      </c>
      <c r="BB83" s="21">
        <v>0.03</v>
      </c>
      <c r="BC83" s="21">
        <v>0</v>
      </c>
      <c r="BD83" s="21">
        <v>0</v>
      </c>
      <c r="BE83" s="21">
        <v>0.06</v>
      </c>
      <c r="BF83" s="21">
        <v>0.27</v>
      </c>
      <c r="BG83" s="21">
        <v>3.42</v>
      </c>
      <c r="BH83" s="21">
        <v>0</v>
      </c>
      <c r="BI83" s="21">
        <v>0</v>
      </c>
      <c r="BJ83" s="21">
        <v>0.46</v>
      </c>
      <c r="BK83" s="21">
        <v>0.02</v>
      </c>
      <c r="BL83" s="21">
        <v>0.02</v>
      </c>
      <c r="BM83" s="21">
        <v>0</v>
      </c>
      <c r="BN83" s="21">
        <v>0</v>
      </c>
      <c r="BO83" s="21">
        <v>0</v>
      </c>
      <c r="BP83" s="21">
        <v>344.69</v>
      </c>
      <c r="BQ83" s="19">
        <f>$J$83/$J$94*100</f>
        <v>47.857977580481162</v>
      </c>
      <c r="BR83" s="19">
        <v>217.16</v>
      </c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3"/>
      <c r="DE83" s="43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</row>
    <row r="84" spans="1:239" s="5" customFormat="1" ht="15" x14ac:dyDescent="0.25">
      <c r="A84" s="37"/>
      <c r="B84" s="14" t="s">
        <v>76</v>
      </c>
      <c r="C84" s="11"/>
      <c r="D84" s="11"/>
      <c r="E84" s="11"/>
      <c r="F84" s="11"/>
      <c r="G84" s="11"/>
      <c r="H84" s="11"/>
      <c r="I84" s="11"/>
      <c r="J84" s="11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</row>
    <row r="85" spans="1:239" s="17" customFormat="1" ht="15" x14ac:dyDescent="0.25">
      <c r="A85" s="38" t="str">
        <f>""</f>
        <v/>
      </c>
      <c r="B85" s="17" t="s">
        <v>147</v>
      </c>
      <c r="C85" s="18" t="str">
        <f>"60"</f>
        <v>60</v>
      </c>
      <c r="D85" s="18"/>
      <c r="E85" s="18">
        <v>0.62</v>
      </c>
      <c r="F85" s="18">
        <v>0</v>
      </c>
      <c r="G85" s="18">
        <v>0.11</v>
      </c>
      <c r="H85" s="18">
        <v>0.12</v>
      </c>
      <c r="I85" s="18">
        <v>2.0699999999999998</v>
      </c>
      <c r="J85" s="18">
        <v>14.334180000000002</v>
      </c>
      <c r="K85" s="17">
        <v>0</v>
      </c>
      <c r="L85" s="17">
        <v>0</v>
      </c>
      <c r="M85" s="17">
        <v>0</v>
      </c>
      <c r="N85" s="17">
        <v>0</v>
      </c>
      <c r="O85" s="17">
        <v>1.91</v>
      </c>
      <c r="P85" s="17">
        <v>0.16</v>
      </c>
      <c r="Q85" s="17">
        <v>0.76</v>
      </c>
      <c r="R85" s="17">
        <v>0</v>
      </c>
      <c r="S85" s="17">
        <v>0</v>
      </c>
      <c r="T85" s="17">
        <v>0.48</v>
      </c>
      <c r="U85" s="17">
        <v>0.42</v>
      </c>
      <c r="V85" s="17">
        <v>1.8</v>
      </c>
      <c r="W85" s="17">
        <v>153.12</v>
      </c>
      <c r="X85" s="17">
        <v>0</v>
      </c>
      <c r="Y85" s="17">
        <v>13.54</v>
      </c>
      <c r="Z85" s="17">
        <v>14.66</v>
      </c>
      <c r="AA85" s="17">
        <v>20.3</v>
      </c>
      <c r="AB85" s="17">
        <v>22.56</v>
      </c>
      <c r="AC85" s="17">
        <v>3.95</v>
      </c>
      <c r="AD85" s="17">
        <v>16.36</v>
      </c>
      <c r="AE85" s="17">
        <v>4.51</v>
      </c>
      <c r="AF85" s="17">
        <v>14.1</v>
      </c>
      <c r="AG85" s="17">
        <v>15.23</v>
      </c>
      <c r="AH85" s="17">
        <v>12.97</v>
      </c>
      <c r="AI85" s="17">
        <v>77.83</v>
      </c>
      <c r="AJ85" s="17">
        <v>9.02</v>
      </c>
      <c r="AK85" s="17">
        <v>11.28</v>
      </c>
      <c r="AL85" s="17">
        <v>289.89999999999998</v>
      </c>
      <c r="AM85" s="17">
        <v>0</v>
      </c>
      <c r="AN85" s="17">
        <v>10.72</v>
      </c>
      <c r="AO85" s="17">
        <v>14.66</v>
      </c>
      <c r="AP85" s="17">
        <v>14.1</v>
      </c>
      <c r="AQ85" s="17">
        <v>2.82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  <c r="BE85" s="17">
        <v>0</v>
      </c>
      <c r="BF85" s="17">
        <v>0</v>
      </c>
      <c r="BG85" s="17">
        <v>0</v>
      </c>
      <c r="BH85" s="17">
        <v>0</v>
      </c>
      <c r="BI85" s="17">
        <v>0</v>
      </c>
      <c r="BJ85" s="17">
        <v>0</v>
      </c>
      <c r="BK85" s="17">
        <v>0</v>
      </c>
      <c r="BL85" s="17">
        <v>0</v>
      </c>
      <c r="BM85" s="17">
        <v>0</v>
      </c>
      <c r="BN85" s="17">
        <v>0</v>
      </c>
      <c r="BO85" s="17">
        <v>0</v>
      </c>
      <c r="BP85" s="17">
        <v>55.2</v>
      </c>
      <c r="BR85" s="17">
        <v>64</v>
      </c>
      <c r="BY85" s="41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</row>
    <row r="86" spans="1:239" s="17" customFormat="1" ht="15" x14ac:dyDescent="0.25">
      <c r="A86" s="38" t="str">
        <f>"110"</f>
        <v>110</v>
      </c>
      <c r="B86" s="17" t="s">
        <v>103</v>
      </c>
      <c r="C86" s="18" t="str">
        <f>"200"</f>
        <v>200</v>
      </c>
      <c r="D86" s="18"/>
      <c r="E86" s="18">
        <v>1.43</v>
      </c>
      <c r="F86" s="18">
        <v>0.02</v>
      </c>
      <c r="G86" s="18">
        <v>3.37</v>
      </c>
      <c r="H86" s="18">
        <v>0.13</v>
      </c>
      <c r="I86" s="18">
        <v>10.050000000000001</v>
      </c>
      <c r="J86" s="18">
        <v>79.016088100000005</v>
      </c>
      <c r="K86" s="17">
        <v>2.16</v>
      </c>
      <c r="L86" s="17">
        <v>0.1</v>
      </c>
      <c r="M86" s="17">
        <v>2.16</v>
      </c>
      <c r="N86" s="17">
        <v>0</v>
      </c>
      <c r="O86" s="17">
        <v>7.68</v>
      </c>
      <c r="P86" s="17">
        <v>2.37</v>
      </c>
      <c r="Q86" s="17">
        <v>1.72</v>
      </c>
      <c r="R86" s="17">
        <v>0</v>
      </c>
      <c r="S86" s="17">
        <v>0</v>
      </c>
      <c r="T86" s="17">
        <v>0.22</v>
      </c>
      <c r="U86" s="17">
        <v>1.35</v>
      </c>
      <c r="V86" s="17">
        <v>211.77</v>
      </c>
      <c r="W86" s="17">
        <v>282.43</v>
      </c>
      <c r="X86" s="17">
        <v>0</v>
      </c>
      <c r="Y86" s="17">
        <v>34.15</v>
      </c>
      <c r="Z86" s="17">
        <v>36.76</v>
      </c>
      <c r="AA86" s="17">
        <v>44.31</v>
      </c>
      <c r="AB86" s="17">
        <v>52.02</v>
      </c>
      <c r="AC86" s="17">
        <v>12.45</v>
      </c>
      <c r="AD86" s="17">
        <v>33.729999999999997</v>
      </c>
      <c r="AE86" s="17">
        <v>10.49</v>
      </c>
      <c r="AF86" s="17">
        <v>32.86</v>
      </c>
      <c r="AG86" s="17">
        <v>37.54</v>
      </c>
      <c r="AH86" s="17">
        <v>65.28</v>
      </c>
      <c r="AI86" s="17">
        <v>153.19999999999999</v>
      </c>
      <c r="AJ86" s="17">
        <v>12.99</v>
      </c>
      <c r="AK86" s="17">
        <v>28.67</v>
      </c>
      <c r="AL86" s="17">
        <v>186.16</v>
      </c>
      <c r="AM86" s="17">
        <v>0</v>
      </c>
      <c r="AN86" s="17">
        <v>32.31</v>
      </c>
      <c r="AO86" s="17">
        <v>37.26</v>
      </c>
      <c r="AP86" s="17">
        <v>30.71</v>
      </c>
      <c r="AQ86" s="17">
        <v>11.09</v>
      </c>
      <c r="AR86" s="17">
        <v>0.15</v>
      </c>
      <c r="AS86" s="17">
        <v>0.03</v>
      </c>
      <c r="AT86" s="17">
        <v>0.03</v>
      </c>
      <c r="AU86" s="17">
        <v>7.0000000000000007E-2</v>
      </c>
      <c r="AV86" s="17">
        <v>0.09</v>
      </c>
      <c r="AW86" s="17">
        <v>0.31</v>
      </c>
      <c r="AX86" s="17">
        <v>0</v>
      </c>
      <c r="AY86" s="17">
        <v>0.98</v>
      </c>
      <c r="AZ86" s="17">
        <v>0</v>
      </c>
      <c r="BA86" s="17">
        <v>0.3</v>
      </c>
      <c r="BB86" s="17">
        <v>0</v>
      </c>
      <c r="BC86" s="17">
        <v>0</v>
      </c>
      <c r="BD86" s="17">
        <v>0</v>
      </c>
      <c r="BE86" s="17">
        <v>0</v>
      </c>
      <c r="BF86" s="17">
        <v>0.11</v>
      </c>
      <c r="BG86" s="17">
        <v>0.92</v>
      </c>
      <c r="BH86" s="17">
        <v>0</v>
      </c>
      <c r="BI86" s="17">
        <v>0</v>
      </c>
      <c r="BJ86" s="17">
        <v>0.05</v>
      </c>
      <c r="BK86" s="17">
        <v>0</v>
      </c>
      <c r="BL86" s="17">
        <v>0</v>
      </c>
      <c r="BM86" s="17">
        <v>0</v>
      </c>
      <c r="BN86" s="17">
        <v>0</v>
      </c>
      <c r="BO86" s="17">
        <v>0</v>
      </c>
      <c r="BP86" s="17">
        <v>231.3</v>
      </c>
      <c r="BR86" s="17">
        <v>183.74</v>
      </c>
      <c r="BY86" s="41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</row>
    <row r="87" spans="1:239" s="17" customFormat="1" ht="15" x14ac:dyDescent="0.25">
      <c r="A87" s="38" t="str">
        <f>""</f>
        <v/>
      </c>
      <c r="B87" s="17" t="s">
        <v>142</v>
      </c>
      <c r="C87" s="18" t="str">
        <f>"10"</f>
        <v>10</v>
      </c>
      <c r="D87" s="18"/>
      <c r="E87" s="18">
        <v>2.68</v>
      </c>
      <c r="F87" s="18">
        <v>2.68</v>
      </c>
      <c r="G87" s="18">
        <v>1.92</v>
      </c>
      <c r="H87" s="18">
        <v>0</v>
      </c>
      <c r="I87" s="18">
        <v>0</v>
      </c>
      <c r="J87" s="18">
        <v>27.993600000000001</v>
      </c>
      <c r="K87" s="17">
        <v>1.1399999999999999</v>
      </c>
      <c r="L87" s="17">
        <v>0</v>
      </c>
      <c r="M87" s="17">
        <v>1.1399999999999999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0.14000000000000001</v>
      </c>
      <c r="V87" s="17">
        <v>6.24</v>
      </c>
      <c r="W87" s="17">
        <v>28.69</v>
      </c>
      <c r="X87" s="17">
        <v>0</v>
      </c>
      <c r="Y87" s="17">
        <v>149.04</v>
      </c>
      <c r="Z87" s="17">
        <v>112.61</v>
      </c>
      <c r="AA87" s="17">
        <v>212.83</v>
      </c>
      <c r="AB87" s="17">
        <v>228.82</v>
      </c>
      <c r="AC87" s="17">
        <v>64.08</v>
      </c>
      <c r="AD87" s="17">
        <v>115.63</v>
      </c>
      <c r="AE87" s="17">
        <v>30.24</v>
      </c>
      <c r="AF87" s="17">
        <v>114.48</v>
      </c>
      <c r="AG87" s="17">
        <v>156.38</v>
      </c>
      <c r="AH87" s="17">
        <v>150.19</v>
      </c>
      <c r="AI87" s="17">
        <v>255.02</v>
      </c>
      <c r="AJ87" s="17">
        <v>102.24</v>
      </c>
      <c r="AK87" s="17">
        <v>134.93</v>
      </c>
      <c r="AL87" s="17">
        <v>442.51</v>
      </c>
      <c r="AM87" s="17">
        <v>41.76</v>
      </c>
      <c r="AN87" s="17">
        <v>98.64</v>
      </c>
      <c r="AO87" s="17">
        <v>112.32</v>
      </c>
      <c r="AP87" s="17">
        <v>94.75</v>
      </c>
      <c r="AQ87" s="17">
        <v>37.299999999999997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  <c r="BE87" s="17">
        <v>0</v>
      </c>
      <c r="BF87" s="17">
        <v>0</v>
      </c>
      <c r="BG87" s="17">
        <v>0</v>
      </c>
      <c r="BH87" s="17">
        <v>0</v>
      </c>
      <c r="BI87" s="17">
        <v>0</v>
      </c>
      <c r="BJ87" s="17">
        <v>0</v>
      </c>
      <c r="BK87" s="17">
        <v>0</v>
      </c>
      <c r="BL87" s="17">
        <v>0</v>
      </c>
      <c r="BM87" s="17">
        <v>0</v>
      </c>
      <c r="BN87" s="17">
        <v>0</v>
      </c>
      <c r="BO87" s="17">
        <v>0</v>
      </c>
      <c r="BP87" s="17">
        <v>10.32</v>
      </c>
      <c r="BR87" s="17">
        <v>0</v>
      </c>
      <c r="BY87" s="41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</row>
    <row r="88" spans="1:239" s="17" customFormat="1" ht="15" x14ac:dyDescent="0.25">
      <c r="A88" s="38" t="str">
        <f>"437"</f>
        <v>437</v>
      </c>
      <c r="B88" s="17" t="s">
        <v>82</v>
      </c>
      <c r="C88" s="23">
        <v>90</v>
      </c>
      <c r="D88" s="23"/>
      <c r="E88" s="18">
        <v>11.77</v>
      </c>
      <c r="F88" s="18">
        <v>11.17</v>
      </c>
      <c r="G88" s="18">
        <v>13.48</v>
      </c>
      <c r="H88" s="18">
        <v>3.88</v>
      </c>
      <c r="I88" s="18">
        <v>3.83</v>
      </c>
      <c r="J88" s="18">
        <v>185.31735</v>
      </c>
      <c r="K88" s="17">
        <v>4.99</v>
      </c>
      <c r="L88" s="17">
        <v>2.6</v>
      </c>
      <c r="M88" s="17">
        <v>0.51</v>
      </c>
      <c r="N88" s="17">
        <v>0</v>
      </c>
      <c r="O88" s="17">
        <v>1.76</v>
      </c>
      <c r="P88" s="17">
        <v>2.0699999999999998</v>
      </c>
      <c r="Q88" s="17">
        <v>0.75</v>
      </c>
      <c r="R88" s="17">
        <v>0</v>
      </c>
      <c r="S88" s="17">
        <v>0</v>
      </c>
      <c r="T88" s="17">
        <v>7.0000000000000007E-2</v>
      </c>
      <c r="U88" s="17">
        <v>1.8</v>
      </c>
      <c r="V88" s="17">
        <v>407.71</v>
      </c>
      <c r="W88" s="17">
        <v>241.36</v>
      </c>
      <c r="X88" s="17">
        <v>0</v>
      </c>
      <c r="Y88" s="17">
        <v>635.57000000000005</v>
      </c>
      <c r="Z88" s="17">
        <v>482.57</v>
      </c>
      <c r="AA88" s="17">
        <v>911.46</v>
      </c>
      <c r="AB88" s="17">
        <v>962.39</v>
      </c>
      <c r="AC88" s="17">
        <v>271.75</v>
      </c>
      <c r="AD88" s="17">
        <v>491.87</v>
      </c>
      <c r="AE88" s="17">
        <v>129.18</v>
      </c>
      <c r="AF88" s="17">
        <v>492.33</v>
      </c>
      <c r="AG88" s="17">
        <v>662.27</v>
      </c>
      <c r="AH88" s="17">
        <v>638.35</v>
      </c>
      <c r="AI88" s="17">
        <v>1077.21</v>
      </c>
      <c r="AJ88" s="17">
        <v>432.51</v>
      </c>
      <c r="AK88" s="17">
        <v>573.16999999999996</v>
      </c>
      <c r="AL88" s="17">
        <v>1948.47</v>
      </c>
      <c r="AM88" s="17">
        <v>174.12</v>
      </c>
      <c r="AN88" s="17">
        <v>439.5</v>
      </c>
      <c r="AO88" s="17">
        <v>483.36</v>
      </c>
      <c r="AP88" s="17">
        <v>402.95</v>
      </c>
      <c r="AQ88" s="17">
        <v>161.36000000000001</v>
      </c>
      <c r="AR88" s="17">
        <v>0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0</v>
      </c>
      <c r="AY88" s="17">
        <v>0.24</v>
      </c>
      <c r="AZ88" s="17">
        <v>0</v>
      </c>
      <c r="BA88" s="17">
        <v>0.16</v>
      </c>
      <c r="BB88" s="17">
        <v>0.01</v>
      </c>
      <c r="BC88" s="17">
        <v>0.03</v>
      </c>
      <c r="BD88" s="17">
        <v>0</v>
      </c>
      <c r="BE88" s="17">
        <v>0</v>
      </c>
      <c r="BF88" s="17">
        <v>0</v>
      </c>
      <c r="BG88" s="17">
        <v>0.91</v>
      </c>
      <c r="BH88" s="17">
        <v>0</v>
      </c>
      <c r="BI88" s="17">
        <v>0</v>
      </c>
      <c r="BJ88" s="17">
        <v>2.27</v>
      </c>
      <c r="BK88" s="17">
        <v>0</v>
      </c>
      <c r="BL88" s="17">
        <v>0</v>
      </c>
      <c r="BM88" s="17">
        <v>0</v>
      </c>
      <c r="BN88" s="17">
        <v>0</v>
      </c>
      <c r="BO88" s="17">
        <v>0</v>
      </c>
      <c r="BP88" s="17">
        <v>61.33</v>
      </c>
      <c r="BR88" s="17">
        <v>3.63</v>
      </c>
      <c r="BY88" s="41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</row>
    <row r="89" spans="1:239" s="17" customFormat="1" ht="15" x14ac:dyDescent="0.25">
      <c r="A89" s="38" t="str">
        <f>"512"</f>
        <v>512</v>
      </c>
      <c r="B89" s="17" t="s">
        <v>104</v>
      </c>
      <c r="C89" s="18" t="str">
        <f>"150"</f>
        <v>150</v>
      </c>
      <c r="D89" s="18"/>
      <c r="E89" s="18">
        <v>3.73</v>
      </c>
      <c r="F89" s="18">
        <v>0.02</v>
      </c>
      <c r="G89" s="18">
        <v>4.57</v>
      </c>
      <c r="H89" s="18">
        <v>0.53</v>
      </c>
      <c r="I89" s="18">
        <v>37.81</v>
      </c>
      <c r="J89" s="18">
        <v>214.02610200000001</v>
      </c>
      <c r="K89" s="17">
        <v>2.84</v>
      </c>
      <c r="L89" s="17">
        <v>0.13</v>
      </c>
      <c r="M89" s="17">
        <v>2.84</v>
      </c>
      <c r="N89" s="17">
        <v>0</v>
      </c>
      <c r="O89" s="17">
        <v>0.41</v>
      </c>
      <c r="P89" s="17">
        <v>37.4</v>
      </c>
      <c r="Q89" s="17">
        <v>1.54</v>
      </c>
      <c r="R89" s="17">
        <v>0</v>
      </c>
      <c r="S89" s="17">
        <v>0</v>
      </c>
      <c r="T89" s="17">
        <v>0</v>
      </c>
      <c r="U89" s="17">
        <v>0.89</v>
      </c>
      <c r="V89" s="17">
        <v>198.38</v>
      </c>
      <c r="W89" s="17">
        <v>54.25</v>
      </c>
      <c r="X89" s="17">
        <v>0</v>
      </c>
      <c r="Y89" s="17">
        <v>223.54</v>
      </c>
      <c r="Z89" s="17">
        <v>175.86</v>
      </c>
      <c r="AA89" s="17">
        <v>330.41</v>
      </c>
      <c r="AB89" s="17">
        <v>138.96</v>
      </c>
      <c r="AC89" s="17">
        <v>85.21</v>
      </c>
      <c r="AD89" s="17">
        <v>128.47999999999999</v>
      </c>
      <c r="AE89" s="17">
        <v>54.24</v>
      </c>
      <c r="AF89" s="17">
        <v>197.08</v>
      </c>
      <c r="AG89" s="17">
        <v>207.47</v>
      </c>
      <c r="AH89" s="17">
        <v>270.68</v>
      </c>
      <c r="AI89" s="17">
        <v>287.52999999999997</v>
      </c>
      <c r="AJ89" s="17">
        <v>91.04</v>
      </c>
      <c r="AK89" s="17">
        <v>170.08</v>
      </c>
      <c r="AL89" s="17">
        <v>639.4</v>
      </c>
      <c r="AM89" s="17">
        <v>0</v>
      </c>
      <c r="AN89" s="17">
        <v>176.11</v>
      </c>
      <c r="AO89" s="17">
        <v>176.3</v>
      </c>
      <c r="AP89" s="17">
        <v>154.74</v>
      </c>
      <c r="AQ89" s="17">
        <v>72.790000000000006</v>
      </c>
      <c r="AR89" s="17">
        <v>0.18</v>
      </c>
      <c r="AS89" s="17">
        <v>0.04</v>
      </c>
      <c r="AT89" s="17">
        <v>0.04</v>
      </c>
      <c r="AU89" s="17">
        <v>0.09</v>
      </c>
      <c r="AV89" s="17">
        <v>0.12</v>
      </c>
      <c r="AW89" s="17">
        <v>0.39</v>
      </c>
      <c r="AX89" s="17">
        <v>0</v>
      </c>
      <c r="AY89" s="17">
        <v>1.3</v>
      </c>
      <c r="AZ89" s="17">
        <v>0</v>
      </c>
      <c r="BA89" s="17">
        <v>0.39</v>
      </c>
      <c r="BB89" s="17">
        <v>0</v>
      </c>
      <c r="BC89" s="17">
        <v>0</v>
      </c>
      <c r="BD89" s="17">
        <v>0</v>
      </c>
      <c r="BE89" s="17">
        <v>0</v>
      </c>
      <c r="BF89" s="17">
        <v>0.14000000000000001</v>
      </c>
      <c r="BG89" s="17">
        <v>1.28</v>
      </c>
      <c r="BH89" s="17">
        <v>0</v>
      </c>
      <c r="BI89" s="17">
        <v>0</v>
      </c>
      <c r="BJ89" s="17">
        <v>0.14000000000000001</v>
      </c>
      <c r="BK89" s="17">
        <v>0</v>
      </c>
      <c r="BL89" s="17">
        <v>0</v>
      </c>
      <c r="BM89" s="17">
        <v>0</v>
      </c>
      <c r="BN89" s="17">
        <v>0</v>
      </c>
      <c r="BO89" s="17">
        <v>0</v>
      </c>
      <c r="BP89" s="17">
        <v>8.36</v>
      </c>
      <c r="BR89" s="17">
        <v>32.35</v>
      </c>
      <c r="BY89" s="41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</row>
    <row r="90" spans="1:239" s="17" customFormat="1" ht="15" x14ac:dyDescent="0.25">
      <c r="A90" s="38" t="str">
        <f>"686"</f>
        <v>686</v>
      </c>
      <c r="B90" s="17" t="s">
        <v>97</v>
      </c>
      <c r="C90" s="18" t="str">
        <f>"186"</f>
        <v>186</v>
      </c>
      <c r="D90" s="18"/>
      <c r="E90" s="18">
        <v>0.23</v>
      </c>
      <c r="F90" s="18">
        <v>0</v>
      </c>
      <c r="G90" s="18">
        <v>0.05</v>
      </c>
      <c r="H90" s="18">
        <v>0.05</v>
      </c>
      <c r="I90" s="18">
        <v>10.01</v>
      </c>
      <c r="J90" s="18">
        <v>40.969452000000004</v>
      </c>
      <c r="K90" s="17">
        <v>0</v>
      </c>
      <c r="L90" s="17">
        <v>0</v>
      </c>
      <c r="M90" s="17">
        <v>0</v>
      </c>
      <c r="N90" s="17">
        <v>0</v>
      </c>
      <c r="O90" s="17">
        <v>10.01</v>
      </c>
      <c r="P90" s="17">
        <v>0</v>
      </c>
      <c r="Q90" s="17">
        <v>0.22</v>
      </c>
      <c r="R90" s="17">
        <v>0</v>
      </c>
      <c r="S90" s="17">
        <v>0</v>
      </c>
      <c r="T90" s="17">
        <v>0.37</v>
      </c>
      <c r="U90" s="17">
        <v>0.09</v>
      </c>
      <c r="V90" s="17">
        <v>0.81</v>
      </c>
      <c r="W90" s="17">
        <v>10.79</v>
      </c>
      <c r="X90" s="17">
        <v>0</v>
      </c>
      <c r="Y90" s="17">
        <v>0.89</v>
      </c>
      <c r="Z90" s="17">
        <v>1.02</v>
      </c>
      <c r="AA90" s="17">
        <v>0.83</v>
      </c>
      <c r="AB90" s="17">
        <v>1.53</v>
      </c>
      <c r="AC90" s="17">
        <v>0.38</v>
      </c>
      <c r="AD90" s="17">
        <v>1.59</v>
      </c>
      <c r="AE90" s="17">
        <v>0</v>
      </c>
      <c r="AF90" s="17">
        <v>2.04</v>
      </c>
      <c r="AG90" s="17">
        <v>0</v>
      </c>
      <c r="AH90" s="17">
        <v>0</v>
      </c>
      <c r="AI90" s="17">
        <v>0</v>
      </c>
      <c r="AJ90" s="17">
        <v>1.1499999999999999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>
        <v>0</v>
      </c>
      <c r="AR90" s="17">
        <v>0</v>
      </c>
      <c r="AS90" s="17">
        <v>0</v>
      </c>
      <c r="AT90" s="17">
        <v>0</v>
      </c>
      <c r="AU90" s="17">
        <v>0</v>
      </c>
      <c r="AV90" s="17">
        <v>0</v>
      </c>
      <c r="AW90" s="17">
        <v>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  <c r="BE90" s="17">
        <v>0</v>
      </c>
      <c r="BF90" s="17">
        <v>0</v>
      </c>
      <c r="BG90" s="17">
        <v>0</v>
      </c>
      <c r="BH90" s="17">
        <v>0</v>
      </c>
      <c r="BI90" s="17">
        <v>0</v>
      </c>
      <c r="BJ90" s="17">
        <v>0</v>
      </c>
      <c r="BK90" s="17">
        <v>0</v>
      </c>
      <c r="BL90" s="17">
        <v>0</v>
      </c>
      <c r="BM90" s="17">
        <v>0</v>
      </c>
      <c r="BN90" s="17">
        <v>0</v>
      </c>
      <c r="BO90" s="17">
        <v>0</v>
      </c>
      <c r="BP90" s="17">
        <v>185.79</v>
      </c>
      <c r="BR90" s="17">
        <v>0.1</v>
      </c>
      <c r="BY90" s="41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  <c r="IE90" s="12"/>
    </row>
    <row r="91" spans="1:239" s="17" customFormat="1" ht="15" x14ac:dyDescent="0.25">
      <c r="A91" s="38" t="str">
        <f>"-"</f>
        <v>-</v>
      </c>
      <c r="B91" s="17" t="s">
        <v>74</v>
      </c>
      <c r="C91" s="18" t="str">
        <f>"30"</f>
        <v>30</v>
      </c>
      <c r="D91" s="18"/>
      <c r="E91" s="18">
        <v>1.98</v>
      </c>
      <c r="F91" s="18">
        <v>0</v>
      </c>
      <c r="G91" s="18">
        <v>0.2</v>
      </c>
      <c r="H91" s="18">
        <v>0.2</v>
      </c>
      <c r="I91" s="18">
        <v>14.01</v>
      </c>
      <c r="J91" s="18">
        <v>67.440299999999993</v>
      </c>
      <c r="K91" s="17">
        <v>0.06</v>
      </c>
      <c r="L91" s="17">
        <v>0</v>
      </c>
      <c r="M91" s="17">
        <v>0</v>
      </c>
      <c r="N91" s="17">
        <v>0</v>
      </c>
      <c r="O91" s="17">
        <v>0.33</v>
      </c>
      <c r="P91" s="17">
        <v>13.68</v>
      </c>
      <c r="Q91" s="17">
        <v>0.06</v>
      </c>
      <c r="R91" s="17">
        <v>0</v>
      </c>
      <c r="S91" s="17">
        <v>0</v>
      </c>
      <c r="T91" s="17">
        <v>0.09</v>
      </c>
      <c r="U91" s="17">
        <v>0.54</v>
      </c>
      <c r="V91" s="17">
        <v>73.709999999999994</v>
      </c>
      <c r="W91" s="17">
        <v>24.74</v>
      </c>
      <c r="X91" s="17">
        <v>0</v>
      </c>
      <c r="Y91" s="17">
        <v>0</v>
      </c>
      <c r="Z91" s="17">
        <v>0</v>
      </c>
      <c r="AA91" s="17">
        <v>152.69</v>
      </c>
      <c r="AB91" s="17">
        <v>50.63</v>
      </c>
      <c r="AC91" s="17">
        <v>30.02</v>
      </c>
      <c r="AD91" s="17">
        <v>60.03</v>
      </c>
      <c r="AE91" s="17">
        <v>22.71</v>
      </c>
      <c r="AF91" s="17">
        <v>108.58</v>
      </c>
      <c r="AG91" s="17">
        <v>67.34</v>
      </c>
      <c r="AH91" s="17">
        <v>93.96</v>
      </c>
      <c r="AI91" s="17">
        <v>77.52</v>
      </c>
      <c r="AJ91" s="17">
        <v>40.72</v>
      </c>
      <c r="AK91" s="17">
        <v>72.040000000000006</v>
      </c>
      <c r="AL91" s="17">
        <v>602.39</v>
      </c>
      <c r="AM91" s="17">
        <v>70.47</v>
      </c>
      <c r="AN91" s="17">
        <v>196.27</v>
      </c>
      <c r="AO91" s="17">
        <v>85.35</v>
      </c>
      <c r="AP91" s="17">
        <v>56.64</v>
      </c>
      <c r="AQ91" s="17">
        <v>44.89</v>
      </c>
      <c r="AR91" s="17">
        <v>0</v>
      </c>
      <c r="AS91" s="17">
        <v>0</v>
      </c>
      <c r="AT91" s="17">
        <v>0</v>
      </c>
      <c r="AU91" s="17">
        <v>0</v>
      </c>
      <c r="AV91" s="17">
        <v>0</v>
      </c>
      <c r="AW91" s="17">
        <v>0</v>
      </c>
      <c r="AX91" s="17">
        <v>0.04</v>
      </c>
      <c r="AY91" s="17">
        <v>0.02</v>
      </c>
      <c r="AZ91" s="17">
        <v>0.02</v>
      </c>
      <c r="BA91" s="17">
        <v>0</v>
      </c>
      <c r="BB91" s="17">
        <v>0</v>
      </c>
      <c r="BC91" s="17">
        <v>0</v>
      </c>
      <c r="BD91" s="17">
        <v>0</v>
      </c>
      <c r="BE91" s="17">
        <v>0</v>
      </c>
      <c r="BF91" s="17">
        <v>0</v>
      </c>
      <c r="BG91" s="17">
        <v>0.02</v>
      </c>
      <c r="BH91" s="17">
        <v>0</v>
      </c>
      <c r="BI91" s="17">
        <v>0</v>
      </c>
      <c r="BJ91" s="17">
        <v>0.08</v>
      </c>
      <c r="BK91" s="17">
        <v>0</v>
      </c>
      <c r="BL91" s="17">
        <v>0</v>
      </c>
      <c r="BM91" s="17">
        <v>0</v>
      </c>
      <c r="BN91" s="17">
        <v>0</v>
      </c>
      <c r="BO91" s="17">
        <v>0</v>
      </c>
      <c r="BP91" s="17">
        <v>11.73</v>
      </c>
      <c r="BR91" s="17">
        <v>0</v>
      </c>
      <c r="BY91" s="41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  <c r="IE91" s="12"/>
    </row>
    <row r="92" spans="1:239" s="15" customFormat="1" ht="15" x14ac:dyDescent="0.25">
      <c r="A92" s="28" t="str">
        <f>"-"</f>
        <v>-</v>
      </c>
      <c r="B92" s="15" t="s">
        <v>77</v>
      </c>
      <c r="C92" s="16" t="str">
        <f>"30"</f>
        <v>30</v>
      </c>
      <c r="D92" s="16"/>
      <c r="E92" s="16">
        <v>1.98</v>
      </c>
      <c r="F92" s="16">
        <v>0</v>
      </c>
      <c r="G92" s="16">
        <v>0.36</v>
      </c>
      <c r="H92" s="16">
        <v>0.36</v>
      </c>
      <c r="I92" s="16">
        <v>10.02</v>
      </c>
      <c r="J92" s="16">
        <v>58.013999999999996</v>
      </c>
      <c r="K92" s="15">
        <v>0.06</v>
      </c>
      <c r="L92" s="15">
        <v>0</v>
      </c>
      <c r="M92" s="15">
        <v>0</v>
      </c>
      <c r="N92" s="15">
        <v>0</v>
      </c>
      <c r="O92" s="15">
        <v>0.36</v>
      </c>
      <c r="P92" s="15">
        <v>9.66</v>
      </c>
      <c r="Q92" s="15">
        <v>2.4900000000000002</v>
      </c>
      <c r="R92" s="15">
        <v>0</v>
      </c>
      <c r="S92" s="15">
        <v>0</v>
      </c>
      <c r="T92" s="15">
        <v>0.3</v>
      </c>
      <c r="U92" s="15">
        <v>0.75</v>
      </c>
      <c r="V92" s="15">
        <v>183</v>
      </c>
      <c r="W92" s="15">
        <v>73.5</v>
      </c>
      <c r="X92" s="15">
        <v>0</v>
      </c>
      <c r="Y92" s="15">
        <v>0</v>
      </c>
      <c r="Z92" s="15">
        <v>0</v>
      </c>
      <c r="AA92" s="15">
        <v>128.1</v>
      </c>
      <c r="AB92" s="15">
        <v>66.900000000000006</v>
      </c>
      <c r="AC92" s="15">
        <v>27.9</v>
      </c>
      <c r="AD92" s="15">
        <v>59.4</v>
      </c>
      <c r="AE92" s="15">
        <v>24</v>
      </c>
      <c r="AF92" s="15">
        <v>111.3</v>
      </c>
      <c r="AG92" s="15">
        <v>89.1</v>
      </c>
      <c r="AH92" s="15">
        <v>87.3</v>
      </c>
      <c r="AI92" s="15">
        <v>139.19999999999999</v>
      </c>
      <c r="AJ92" s="15">
        <v>37.200000000000003</v>
      </c>
      <c r="AK92" s="15">
        <v>93</v>
      </c>
      <c r="AL92" s="15">
        <v>458.7</v>
      </c>
      <c r="AM92" s="15">
        <v>81</v>
      </c>
      <c r="AN92" s="15">
        <v>157.80000000000001</v>
      </c>
      <c r="AO92" s="15">
        <v>87.3</v>
      </c>
      <c r="AP92" s="15">
        <v>54</v>
      </c>
      <c r="AQ92" s="15">
        <v>39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0.06</v>
      </c>
      <c r="AY92" s="15">
        <v>0.04</v>
      </c>
      <c r="AZ92" s="15">
        <v>0.03</v>
      </c>
      <c r="BA92" s="15">
        <v>0</v>
      </c>
      <c r="BB92" s="15">
        <v>0.01</v>
      </c>
      <c r="BC92" s="15">
        <v>0</v>
      </c>
      <c r="BD92" s="15">
        <v>0</v>
      </c>
      <c r="BE92" s="15">
        <v>0</v>
      </c>
      <c r="BF92" s="15">
        <v>0</v>
      </c>
      <c r="BG92" s="15">
        <v>0.03</v>
      </c>
      <c r="BH92" s="15">
        <v>0</v>
      </c>
      <c r="BI92" s="15">
        <v>0</v>
      </c>
      <c r="BJ92" s="15">
        <v>0.14000000000000001</v>
      </c>
      <c r="BK92" s="15">
        <v>0.02</v>
      </c>
      <c r="BL92" s="15">
        <v>0</v>
      </c>
      <c r="BM92" s="15">
        <v>0</v>
      </c>
      <c r="BN92" s="15">
        <v>0</v>
      </c>
      <c r="BO92" s="15">
        <v>0</v>
      </c>
      <c r="BP92" s="15">
        <v>14.1</v>
      </c>
      <c r="BR92" s="15">
        <v>0.25</v>
      </c>
      <c r="BY92" s="4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/>
      <c r="GZ92" s="12"/>
      <c r="HA92" s="12"/>
      <c r="HB92" s="12"/>
      <c r="HC92" s="12"/>
      <c r="HD92" s="12"/>
      <c r="HE92" s="12"/>
      <c r="HF92" s="12"/>
      <c r="HG92" s="12"/>
      <c r="HH92" s="12"/>
      <c r="HI92" s="12"/>
      <c r="HJ92" s="12"/>
      <c r="HK92" s="12"/>
      <c r="HL92" s="12"/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/>
      <c r="HX92" s="12"/>
      <c r="HY92" s="12"/>
      <c r="HZ92" s="12"/>
      <c r="IA92" s="12"/>
      <c r="IB92" s="12"/>
      <c r="IC92" s="12"/>
      <c r="ID92" s="12"/>
      <c r="IE92" s="12"/>
    </row>
    <row r="93" spans="1:239" s="19" customFormat="1" ht="14.25" x14ac:dyDescent="0.2">
      <c r="A93" s="39"/>
      <c r="B93" s="19" t="s">
        <v>78</v>
      </c>
      <c r="C93" s="20"/>
      <c r="D93" s="20"/>
      <c r="E93" s="21">
        <v>24.42</v>
      </c>
      <c r="F93" s="21">
        <v>13.89</v>
      </c>
      <c r="G93" s="21">
        <v>24.06</v>
      </c>
      <c r="H93" s="21">
        <v>5.27</v>
      </c>
      <c r="I93" s="21">
        <v>87.8</v>
      </c>
      <c r="J93" s="21">
        <v>687.11</v>
      </c>
      <c r="K93" s="21">
        <v>11.25</v>
      </c>
      <c r="L93" s="21">
        <v>2.83</v>
      </c>
      <c r="M93" s="21">
        <v>6.64</v>
      </c>
      <c r="N93" s="21">
        <v>0</v>
      </c>
      <c r="O93" s="21">
        <v>22.46</v>
      </c>
      <c r="P93" s="21">
        <v>65.34</v>
      </c>
      <c r="Q93" s="21">
        <v>7.54</v>
      </c>
      <c r="R93" s="21">
        <v>0</v>
      </c>
      <c r="S93" s="21">
        <v>0</v>
      </c>
      <c r="T93" s="21">
        <v>1.52</v>
      </c>
      <c r="U93" s="21">
        <v>5.99</v>
      </c>
      <c r="V93" s="21">
        <v>1083.4100000000001</v>
      </c>
      <c r="W93" s="21">
        <v>868.87</v>
      </c>
      <c r="X93" s="21">
        <v>0</v>
      </c>
      <c r="Y93" s="21">
        <v>1056.73</v>
      </c>
      <c r="Z93" s="21">
        <v>823.48</v>
      </c>
      <c r="AA93" s="21">
        <v>1800.93</v>
      </c>
      <c r="AB93" s="21">
        <v>1523.81</v>
      </c>
      <c r="AC93" s="21">
        <v>495.74</v>
      </c>
      <c r="AD93" s="21">
        <v>907.09</v>
      </c>
      <c r="AE93" s="21">
        <v>275.37</v>
      </c>
      <c r="AF93" s="21">
        <v>1072.77</v>
      </c>
      <c r="AG93" s="21">
        <v>1235.32</v>
      </c>
      <c r="AH93" s="21">
        <v>1318.73</v>
      </c>
      <c r="AI93" s="21">
        <v>2067.5100000000002</v>
      </c>
      <c r="AJ93" s="21">
        <v>726.87</v>
      </c>
      <c r="AK93" s="21">
        <v>1083.1600000000001</v>
      </c>
      <c r="AL93" s="21">
        <v>4567.53</v>
      </c>
      <c r="AM93" s="21">
        <v>367.35</v>
      </c>
      <c r="AN93" s="21">
        <v>1111.3499999999999</v>
      </c>
      <c r="AO93" s="21">
        <v>996.55</v>
      </c>
      <c r="AP93" s="21">
        <v>807.89</v>
      </c>
      <c r="AQ93" s="21">
        <v>369.25</v>
      </c>
      <c r="AR93" s="21">
        <v>0.33</v>
      </c>
      <c r="AS93" s="21">
        <v>7.0000000000000007E-2</v>
      </c>
      <c r="AT93" s="21">
        <v>0.06</v>
      </c>
      <c r="AU93" s="21">
        <v>0.17</v>
      </c>
      <c r="AV93" s="21">
        <v>0.21</v>
      </c>
      <c r="AW93" s="21">
        <v>0.7</v>
      </c>
      <c r="AX93" s="21">
        <v>0.1</v>
      </c>
      <c r="AY93" s="21">
        <v>2.59</v>
      </c>
      <c r="AZ93" s="21">
        <v>0.05</v>
      </c>
      <c r="BA93" s="21">
        <v>0.85</v>
      </c>
      <c r="BB93" s="21">
        <v>0.02</v>
      </c>
      <c r="BC93" s="21">
        <v>0.03</v>
      </c>
      <c r="BD93" s="21">
        <v>0</v>
      </c>
      <c r="BE93" s="21">
        <v>0</v>
      </c>
      <c r="BF93" s="21">
        <v>0.26</v>
      </c>
      <c r="BG93" s="21">
        <v>3.16</v>
      </c>
      <c r="BH93" s="21">
        <v>0</v>
      </c>
      <c r="BI93" s="21">
        <v>0</v>
      </c>
      <c r="BJ93" s="21">
        <v>2.69</v>
      </c>
      <c r="BK93" s="21">
        <v>0.04</v>
      </c>
      <c r="BL93" s="21">
        <v>0</v>
      </c>
      <c r="BM93" s="21">
        <v>0</v>
      </c>
      <c r="BN93" s="21">
        <v>0</v>
      </c>
      <c r="BO93" s="21">
        <v>0</v>
      </c>
      <c r="BP93" s="21">
        <v>578.13</v>
      </c>
      <c r="BQ93" s="19">
        <f>$J$93/$J$94*100</f>
        <v>52.142022419518838</v>
      </c>
      <c r="BR93" s="19">
        <v>284.06</v>
      </c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3"/>
      <c r="DE93" s="43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</row>
    <row r="94" spans="1:239" s="19" customFormat="1" ht="14.25" x14ac:dyDescent="0.2">
      <c r="A94" s="39"/>
      <c r="B94" s="19" t="s">
        <v>79</v>
      </c>
      <c r="C94" s="20"/>
      <c r="D94" s="20"/>
      <c r="E94" s="21">
        <f>E83+E93</f>
        <v>58.050000000000004</v>
      </c>
      <c r="F94" s="21">
        <f t="shared" ref="F94:W94" si="9">F83+F93</f>
        <v>50.1</v>
      </c>
      <c r="G94" s="21">
        <f t="shared" si="9"/>
        <v>49.28</v>
      </c>
      <c r="H94" s="21">
        <f t="shared" si="9"/>
        <v>11.05</v>
      </c>
      <c r="I94" s="21">
        <f t="shared" si="9"/>
        <v>154.51</v>
      </c>
      <c r="J94" s="21">
        <f t="shared" si="9"/>
        <v>1317.7663008</v>
      </c>
      <c r="K94" s="21">
        <f t="shared" si="9"/>
        <v>29.389999999999997</v>
      </c>
      <c r="L94" s="21">
        <f t="shared" si="9"/>
        <v>6.26</v>
      </c>
      <c r="M94" s="21">
        <f t="shared" si="9"/>
        <v>22.21</v>
      </c>
      <c r="N94" s="21">
        <f t="shared" si="9"/>
        <v>0</v>
      </c>
      <c r="O94" s="21">
        <f t="shared" si="9"/>
        <v>64.800000000000011</v>
      </c>
      <c r="P94" s="21">
        <f t="shared" si="9"/>
        <v>93.050000000000011</v>
      </c>
      <c r="Q94" s="21">
        <f t="shared" si="9"/>
        <v>9.1</v>
      </c>
      <c r="R94" s="21">
        <f t="shared" si="9"/>
        <v>0</v>
      </c>
      <c r="S94" s="21">
        <f t="shared" si="9"/>
        <v>0</v>
      </c>
      <c r="T94" s="21">
        <f t="shared" si="9"/>
        <v>4</v>
      </c>
      <c r="U94" s="21">
        <f t="shared" si="9"/>
        <v>10.3</v>
      </c>
      <c r="V94" s="21">
        <f t="shared" si="9"/>
        <v>1673.63</v>
      </c>
      <c r="W94" s="21">
        <f t="shared" si="9"/>
        <v>1258.2800000000002</v>
      </c>
      <c r="X94" s="21">
        <v>0</v>
      </c>
      <c r="Y94" s="21">
        <v>3035.73</v>
      </c>
      <c r="Z94" s="21">
        <v>2438.7199999999998</v>
      </c>
      <c r="AA94" s="21">
        <v>4720.42</v>
      </c>
      <c r="AB94" s="21">
        <v>3724.43</v>
      </c>
      <c r="AC94" s="21">
        <v>1337.45</v>
      </c>
      <c r="AD94" s="21">
        <v>2350.59</v>
      </c>
      <c r="AE94" s="21">
        <v>805.79</v>
      </c>
      <c r="AF94" s="21">
        <v>2837.32</v>
      </c>
      <c r="AG94" s="21">
        <v>1520.49</v>
      </c>
      <c r="AH94" s="21">
        <v>1669.58</v>
      </c>
      <c r="AI94" s="21">
        <v>2561.9499999999998</v>
      </c>
      <c r="AJ94" s="21">
        <v>1793.52</v>
      </c>
      <c r="AK94" s="21">
        <v>1312.02</v>
      </c>
      <c r="AL94" s="21">
        <v>6707.52</v>
      </c>
      <c r="AM94" s="21">
        <v>368.78</v>
      </c>
      <c r="AN94" s="21">
        <v>1972.99</v>
      </c>
      <c r="AO94" s="21">
        <v>1459.51</v>
      </c>
      <c r="AP94" s="21">
        <v>2689.32</v>
      </c>
      <c r="AQ94" s="21">
        <v>625.64</v>
      </c>
      <c r="AR94" s="21">
        <v>0.59</v>
      </c>
      <c r="AS94" s="21">
        <v>0.15</v>
      </c>
      <c r="AT94" s="21">
        <v>0.17</v>
      </c>
      <c r="AU94" s="21">
        <v>0.49</v>
      </c>
      <c r="AV94" s="21">
        <v>0.56000000000000005</v>
      </c>
      <c r="AW94" s="21">
        <v>1.62</v>
      </c>
      <c r="AX94" s="21">
        <v>0.14000000000000001</v>
      </c>
      <c r="AY94" s="21">
        <v>5.33</v>
      </c>
      <c r="AZ94" s="21">
        <v>0.08</v>
      </c>
      <c r="BA94" s="21">
        <v>1.93</v>
      </c>
      <c r="BB94" s="21">
        <v>0.05</v>
      </c>
      <c r="BC94" s="21">
        <v>0.03</v>
      </c>
      <c r="BD94" s="21">
        <v>0</v>
      </c>
      <c r="BE94" s="21">
        <v>0.06</v>
      </c>
      <c r="BF94" s="21">
        <v>0.53</v>
      </c>
      <c r="BG94" s="21">
        <v>6.59</v>
      </c>
      <c r="BH94" s="21">
        <v>0</v>
      </c>
      <c r="BI94" s="21">
        <v>0</v>
      </c>
      <c r="BJ94" s="21">
        <v>3.15</v>
      </c>
      <c r="BK94" s="21">
        <v>0.06</v>
      </c>
      <c r="BL94" s="21">
        <v>0.02</v>
      </c>
      <c r="BM94" s="21">
        <v>0</v>
      </c>
      <c r="BN94" s="21">
        <v>0</v>
      </c>
      <c r="BO94" s="21">
        <v>0</v>
      </c>
      <c r="BP94" s="21">
        <v>922.82</v>
      </c>
      <c r="BR94" s="19">
        <v>501.22</v>
      </c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3"/>
      <c r="CR94" s="43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3"/>
      <c r="DE94" s="43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</row>
    <row r="95" spans="1:239" s="5" customFormat="1" ht="15" x14ac:dyDescent="0.25">
      <c r="A95" s="37"/>
      <c r="C95" s="11"/>
      <c r="D95" s="11"/>
      <c r="E95" s="11"/>
      <c r="F95" s="11"/>
      <c r="G95" s="11"/>
      <c r="H95" s="11"/>
      <c r="I95" s="11"/>
      <c r="J95" s="11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</row>
    <row r="96" spans="1:239" s="5" customFormat="1" ht="15" x14ac:dyDescent="0.25">
      <c r="A96" s="37"/>
      <c r="C96" s="11"/>
      <c r="D96" s="11"/>
      <c r="E96" s="11"/>
      <c r="F96" s="11"/>
      <c r="G96" s="11"/>
      <c r="H96" s="11"/>
      <c r="I96" s="11"/>
      <c r="J96" s="11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</row>
    <row r="97" spans="1:239" s="5" customFormat="1" ht="15" x14ac:dyDescent="0.25">
      <c r="A97" s="37"/>
      <c r="C97" s="11"/>
      <c r="D97" s="11"/>
      <c r="E97" s="11"/>
      <c r="F97" s="11"/>
      <c r="G97" s="11"/>
      <c r="H97" s="11"/>
      <c r="I97" s="11"/>
      <c r="J97" s="11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</row>
    <row r="98" spans="1:239" s="5" customFormat="1" ht="15" x14ac:dyDescent="0.25">
      <c r="A98" s="37"/>
      <c r="C98" s="11"/>
      <c r="D98" s="11"/>
      <c r="E98" s="11"/>
      <c r="F98" s="11"/>
      <c r="G98" s="11"/>
      <c r="H98" s="11"/>
      <c r="I98" s="11"/>
      <c r="J98" s="11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/>
      <c r="HZ98" s="12"/>
      <c r="IA98" s="12"/>
      <c r="IB98" s="12"/>
      <c r="IC98" s="12"/>
      <c r="ID98" s="12"/>
      <c r="IE98" s="12"/>
    </row>
    <row r="99" spans="1:239" s="5" customFormat="1" ht="15" x14ac:dyDescent="0.25">
      <c r="A99" s="37"/>
      <c r="C99" s="11"/>
      <c r="D99" s="11"/>
      <c r="E99" s="11"/>
      <c r="F99" s="11"/>
      <c r="G99" s="11"/>
      <c r="H99" s="11"/>
      <c r="I99" s="11"/>
      <c r="J99" s="11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</row>
    <row r="100" spans="1:239" s="5" customFormat="1" ht="15" x14ac:dyDescent="0.25">
      <c r="A100" s="37"/>
      <c r="C100" s="11"/>
      <c r="D100" s="11"/>
      <c r="E100" s="11"/>
      <c r="F100" s="11"/>
      <c r="G100" s="11"/>
      <c r="H100" s="11"/>
      <c r="I100" s="11"/>
      <c r="J100" s="11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</row>
    <row r="101" spans="1:239" s="5" customFormat="1" ht="15" x14ac:dyDescent="0.25">
      <c r="A101" s="37"/>
      <c r="C101" s="11"/>
      <c r="D101" s="11"/>
      <c r="E101" s="11"/>
      <c r="F101" s="11"/>
      <c r="G101" s="11"/>
      <c r="H101" s="11"/>
      <c r="I101" s="11"/>
      <c r="J101" s="11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</row>
    <row r="102" spans="1:239" s="5" customFormat="1" ht="15" x14ac:dyDescent="0.25">
      <c r="A102" s="37"/>
      <c r="C102" s="11"/>
      <c r="D102" s="11"/>
      <c r="E102" s="11"/>
      <c r="F102" s="11"/>
      <c r="G102" s="11"/>
      <c r="H102" s="11"/>
      <c r="I102" s="11"/>
      <c r="J102" s="11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</row>
    <row r="103" spans="1:239" s="5" customFormat="1" ht="15" x14ac:dyDescent="0.25">
      <c r="A103" s="37"/>
      <c r="C103" s="11"/>
      <c r="D103" s="11"/>
      <c r="E103" s="11"/>
      <c r="F103" s="11"/>
      <c r="G103" s="11"/>
      <c r="H103" s="11"/>
      <c r="I103" s="11"/>
      <c r="J103" s="11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</row>
    <row r="104" spans="1:239" s="5" customFormat="1" ht="15" x14ac:dyDescent="0.25">
      <c r="A104" s="37"/>
      <c r="C104" s="11"/>
      <c r="D104" s="11"/>
      <c r="E104" s="11"/>
      <c r="F104" s="11"/>
      <c r="G104" s="11"/>
      <c r="H104" s="11"/>
      <c r="I104" s="11"/>
      <c r="J104" s="11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</row>
    <row r="105" spans="1:239" s="5" customFormat="1" ht="15" x14ac:dyDescent="0.25">
      <c r="A105" s="37"/>
      <c r="C105" s="11"/>
      <c r="D105" s="11"/>
      <c r="E105" s="11"/>
      <c r="F105" s="11"/>
      <c r="G105" s="11"/>
      <c r="H105" s="11"/>
      <c r="I105" s="11"/>
      <c r="J105" s="11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</row>
    <row r="106" spans="1:239" s="5" customFormat="1" ht="15" x14ac:dyDescent="0.25">
      <c r="A106" s="37"/>
      <c r="C106" s="11"/>
      <c r="D106" s="11"/>
      <c r="E106" s="11"/>
      <c r="F106" s="11"/>
      <c r="G106" s="11"/>
      <c r="H106" s="11"/>
      <c r="I106" s="11"/>
      <c r="J106" s="11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</row>
    <row r="107" spans="1:239" s="5" customFormat="1" ht="15" x14ac:dyDescent="0.25">
      <c r="A107" s="37"/>
      <c r="C107" s="11"/>
      <c r="D107" s="11"/>
      <c r="E107" s="11"/>
      <c r="F107" s="11"/>
      <c r="G107" s="11"/>
      <c r="H107" s="11"/>
      <c r="I107" s="11"/>
      <c r="J107" s="11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</row>
    <row r="108" spans="1:239" s="5" customFormat="1" ht="15" x14ac:dyDescent="0.25">
      <c r="A108" s="37"/>
      <c r="C108" s="11"/>
      <c r="D108" s="11"/>
      <c r="E108" s="11"/>
      <c r="F108" s="11"/>
      <c r="G108" s="11"/>
      <c r="H108" s="11"/>
      <c r="I108" s="11"/>
      <c r="J108" s="11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</row>
    <row r="109" spans="1:239" s="5" customFormat="1" ht="15" x14ac:dyDescent="0.25">
      <c r="A109" s="37"/>
      <c r="C109" s="11"/>
      <c r="D109" s="11"/>
      <c r="E109" s="11"/>
      <c r="F109" s="11"/>
      <c r="G109" s="11"/>
      <c r="H109" s="11"/>
      <c r="I109" s="11"/>
      <c r="J109" s="11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</row>
    <row r="110" spans="1:239" s="5" customFormat="1" ht="15" x14ac:dyDescent="0.25">
      <c r="A110" s="37"/>
      <c r="C110" s="11"/>
      <c r="D110" s="11"/>
      <c r="E110" s="11"/>
      <c r="F110" s="11"/>
      <c r="G110" s="11"/>
      <c r="H110" s="11"/>
      <c r="I110" s="11"/>
      <c r="J110" s="11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</row>
    <row r="111" spans="1:239" s="5" customFormat="1" ht="15" x14ac:dyDescent="0.25">
      <c r="A111" s="37"/>
      <c r="C111" s="11"/>
      <c r="D111" s="11"/>
      <c r="E111" s="11"/>
      <c r="F111" s="11"/>
      <c r="G111" s="11"/>
      <c r="H111" s="11"/>
      <c r="I111" s="11"/>
      <c r="J111" s="11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</row>
    <row r="112" spans="1:239" s="5" customFormat="1" ht="15" x14ac:dyDescent="0.25">
      <c r="A112" s="37"/>
      <c r="C112" s="11"/>
      <c r="D112" s="11"/>
      <c r="E112" s="11"/>
      <c r="F112" s="11"/>
      <c r="G112" s="11"/>
      <c r="H112" s="11"/>
      <c r="I112" s="11"/>
      <c r="J112" s="11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</row>
    <row r="113" spans="1:239" s="5" customFormat="1" ht="15" x14ac:dyDescent="0.25">
      <c r="A113" s="37"/>
      <c r="B113" s="5" t="s">
        <v>87</v>
      </c>
      <c r="C113" s="11"/>
      <c r="D113" s="11"/>
      <c r="E113" s="11"/>
      <c r="F113" s="11"/>
      <c r="G113" s="11"/>
      <c r="H113" s="11"/>
      <c r="I113" s="11"/>
      <c r="J113" s="11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</row>
    <row r="114" spans="1:239" s="5" customFormat="1" ht="15" x14ac:dyDescent="0.25">
      <c r="A114" s="32" t="s">
        <v>160</v>
      </c>
      <c r="B114" s="29" t="s">
        <v>0</v>
      </c>
      <c r="C114" s="29" t="s">
        <v>6</v>
      </c>
      <c r="D114" s="35" t="s">
        <v>158</v>
      </c>
      <c r="E114" s="29" t="s">
        <v>2</v>
      </c>
      <c r="F114" s="29"/>
      <c r="G114" s="29" t="s">
        <v>8</v>
      </c>
      <c r="H114" s="29"/>
      <c r="I114" s="29" t="s">
        <v>7</v>
      </c>
      <c r="J114" s="30" t="s">
        <v>5</v>
      </c>
      <c r="K114" s="5" t="s">
        <v>9</v>
      </c>
      <c r="L114" s="5" t="s">
        <v>10</v>
      </c>
      <c r="M114" s="5" t="s">
        <v>65</v>
      </c>
      <c r="N114" s="5" t="s">
        <v>11</v>
      </c>
      <c r="O114" s="5" t="s">
        <v>12</v>
      </c>
      <c r="P114" s="5" t="s">
        <v>13</v>
      </c>
      <c r="Q114" s="5" t="s">
        <v>14</v>
      </c>
      <c r="R114" s="5" t="s">
        <v>15</v>
      </c>
      <c r="S114" s="5" t="s">
        <v>16</v>
      </c>
      <c r="T114" s="5" t="s">
        <v>17</v>
      </c>
      <c r="U114" s="5" t="s">
        <v>18</v>
      </c>
      <c r="V114" s="5" t="s">
        <v>19</v>
      </c>
      <c r="W114" s="5" t="s">
        <v>20</v>
      </c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</row>
    <row r="115" spans="1:239" s="5" customFormat="1" ht="30" x14ac:dyDescent="0.25">
      <c r="A115" s="33"/>
      <c r="B115" s="29"/>
      <c r="C115" s="29"/>
      <c r="D115" s="36"/>
      <c r="E115" s="27" t="s">
        <v>1</v>
      </c>
      <c r="F115" s="27" t="s">
        <v>3</v>
      </c>
      <c r="G115" s="27" t="s">
        <v>1</v>
      </c>
      <c r="H115" s="27" t="s">
        <v>4</v>
      </c>
      <c r="I115" s="29"/>
      <c r="J115" s="31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</row>
    <row r="116" spans="1:239" s="17" customFormat="1" ht="15" x14ac:dyDescent="0.25">
      <c r="A116" s="38" t="str">
        <f>"-"</f>
        <v>-</v>
      </c>
      <c r="B116" s="17" t="s">
        <v>73</v>
      </c>
      <c r="C116" s="18" t="s">
        <v>156</v>
      </c>
      <c r="D116" s="18"/>
      <c r="E116" s="18">
        <v>1.88</v>
      </c>
      <c r="F116" s="18">
        <v>0</v>
      </c>
      <c r="G116" s="18">
        <v>0.7</v>
      </c>
      <c r="H116" s="18">
        <v>0.8</v>
      </c>
      <c r="I116" s="18">
        <v>19.29</v>
      </c>
      <c r="J116" s="18">
        <v>98.954400000000021</v>
      </c>
      <c r="K116" s="17">
        <v>0.2</v>
      </c>
      <c r="L116" s="17">
        <v>0</v>
      </c>
      <c r="M116" s="17">
        <v>0</v>
      </c>
      <c r="N116" s="17">
        <v>0</v>
      </c>
      <c r="O116" s="17">
        <v>17.84</v>
      </c>
      <c r="P116" s="17">
        <v>1.46</v>
      </c>
      <c r="Q116" s="17">
        <v>3.28</v>
      </c>
      <c r="R116" s="17">
        <v>0</v>
      </c>
      <c r="S116" s="17">
        <v>0</v>
      </c>
      <c r="T116" s="17">
        <v>1.6</v>
      </c>
      <c r="U116" s="17">
        <v>1</v>
      </c>
      <c r="V116" s="17">
        <v>52</v>
      </c>
      <c r="W116" s="17">
        <v>489.28</v>
      </c>
      <c r="X116" s="17">
        <v>0</v>
      </c>
      <c r="Y116" s="17">
        <v>22.56</v>
      </c>
      <c r="Z116" s="17">
        <v>24.44</v>
      </c>
      <c r="AA116" s="17">
        <v>35.72</v>
      </c>
      <c r="AB116" s="17">
        <v>33.840000000000003</v>
      </c>
      <c r="AC116" s="17">
        <v>5.64</v>
      </c>
      <c r="AD116" s="17">
        <v>20.68</v>
      </c>
      <c r="AE116" s="17">
        <v>5.64</v>
      </c>
      <c r="AF116" s="17">
        <v>16.920000000000002</v>
      </c>
      <c r="AG116" s="17">
        <v>31.96</v>
      </c>
      <c r="AH116" s="17">
        <v>18.8</v>
      </c>
      <c r="AI116" s="17">
        <v>146.63999999999999</v>
      </c>
      <c r="AJ116" s="17">
        <v>13.16</v>
      </c>
      <c r="AK116" s="17">
        <v>26.32</v>
      </c>
      <c r="AL116" s="17">
        <v>78.959999999999994</v>
      </c>
      <c r="AM116" s="17">
        <v>0</v>
      </c>
      <c r="AN116" s="17">
        <v>24.44</v>
      </c>
      <c r="AO116" s="17">
        <v>30.08</v>
      </c>
      <c r="AP116" s="17">
        <v>11.28</v>
      </c>
      <c r="AQ116" s="17">
        <v>9.4</v>
      </c>
      <c r="AR116" s="17">
        <v>0</v>
      </c>
      <c r="AS116" s="17">
        <v>0</v>
      </c>
      <c r="AT116" s="17">
        <v>0</v>
      </c>
      <c r="AU116" s="17">
        <v>0</v>
      </c>
      <c r="AV116" s="17">
        <v>0</v>
      </c>
      <c r="AW116" s="17">
        <v>0</v>
      </c>
      <c r="AX116" s="17">
        <v>0</v>
      </c>
      <c r="AY116" s="17">
        <v>0</v>
      </c>
      <c r="AZ116" s="17">
        <v>0</v>
      </c>
      <c r="BA116" s="17">
        <v>0</v>
      </c>
      <c r="BB116" s="17">
        <v>0</v>
      </c>
      <c r="BC116" s="17">
        <v>0</v>
      </c>
      <c r="BD116" s="17">
        <v>0</v>
      </c>
      <c r="BE116" s="17">
        <v>0</v>
      </c>
      <c r="BF116" s="17">
        <v>0</v>
      </c>
      <c r="BG116" s="17">
        <v>0</v>
      </c>
      <c r="BH116" s="17">
        <v>0</v>
      </c>
      <c r="BI116" s="17">
        <v>0</v>
      </c>
      <c r="BJ116" s="17">
        <v>0</v>
      </c>
      <c r="BK116" s="17">
        <v>0</v>
      </c>
      <c r="BL116" s="17">
        <v>0</v>
      </c>
      <c r="BM116" s="17">
        <v>0</v>
      </c>
      <c r="BN116" s="17">
        <v>0</v>
      </c>
      <c r="BO116" s="17">
        <v>0</v>
      </c>
      <c r="BP116" s="17">
        <v>172.6</v>
      </c>
      <c r="BR116" s="17">
        <v>8</v>
      </c>
      <c r="BY116" s="41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</row>
    <row r="117" spans="1:239" s="17" customFormat="1" ht="15" x14ac:dyDescent="0.25">
      <c r="A117" s="38" t="str">
        <f>"471"</f>
        <v>471</v>
      </c>
      <c r="B117" s="17" t="s">
        <v>83</v>
      </c>
      <c r="C117" s="23">
        <v>90</v>
      </c>
      <c r="D117" s="23"/>
      <c r="E117" s="18">
        <v>8.82</v>
      </c>
      <c r="F117" s="18">
        <v>7.88</v>
      </c>
      <c r="G117" s="18">
        <v>7.65</v>
      </c>
      <c r="H117" s="18">
        <v>0.09</v>
      </c>
      <c r="I117" s="18">
        <v>6.6</v>
      </c>
      <c r="J117" s="18">
        <v>132.20503154999997</v>
      </c>
      <c r="K117" s="17">
        <v>5.47</v>
      </c>
      <c r="L117" s="17">
        <v>0.06</v>
      </c>
      <c r="M117" s="17">
        <v>5.47</v>
      </c>
      <c r="N117" s="17">
        <v>0</v>
      </c>
      <c r="O117" s="17">
        <v>0.7</v>
      </c>
      <c r="P117" s="17">
        <v>5.9</v>
      </c>
      <c r="Q117" s="17">
        <v>0.4</v>
      </c>
      <c r="R117" s="17">
        <v>0</v>
      </c>
      <c r="S117" s="17">
        <v>0</v>
      </c>
      <c r="T117" s="17">
        <v>0.12</v>
      </c>
      <c r="U117" s="17">
        <v>1.64</v>
      </c>
      <c r="V117" s="17">
        <v>342.22</v>
      </c>
      <c r="W117" s="17">
        <v>138.29</v>
      </c>
      <c r="X117" s="17">
        <v>0</v>
      </c>
      <c r="Y117" s="17">
        <v>473.23</v>
      </c>
      <c r="Z117" s="17">
        <v>364.05</v>
      </c>
      <c r="AA117" s="17">
        <v>690.38</v>
      </c>
      <c r="AB117" s="17">
        <v>683.56</v>
      </c>
      <c r="AC117" s="17">
        <v>199.08</v>
      </c>
      <c r="AD117" s="17">
        <v>361.08</v>
      </c>
      <c r="AE117" s="17">
        <v>91.56</v>
      </c>
      <c r="AF117" s="17">
        <v>375.14</v>
      </c>
      <c r="AG117" s="17">
        <v>456.63</v>
      </c>
      <c r="AH117" s="17">
        <v>440.09</v>
      </c>
      <c r="AI117" s="17">
        <v>740.72</v>
      </c>
      <c r="AJ117" s="17">
        <v>307.54000000000002</v>
      </c>
      <c r="AK117" s="17">
        <v>395.19</v>
      </c>
      <c r="AL117" s="17">
        <v>1335.27</v>
      </c>
      <c r="AM117" s="17">
        <v>120.06</v>
      </c>
      <c r="AN117" s="17">
        <v>303.49</v>
      </c>
      <c r="AO117" s="17">
        <v>333.58</v>
      </c>
      <c r="AP117" s="17">
        <v>277.94</v>
      </c>
      <c r="AQ117" s="17">
        <v>111.33</v>
      </c>
      <c r="AR117" s="17">
        <v>0.06</v>
      </c>
      <c r="AS117" s="17">
        <v>0.01</v>
      </c>
      <c r="AT117" s="17">
        <v>0.01</v>
      </c>
      <c r="AU117" s="17">
        <v>0.03</v>
      </c>
      <c r="AV117" s="17">
        <v>0.04</v>
      </c>
      <c r="AW117" s="17">
        <v>0.13</v>
      </c>
      <c r="AX117" s="17">
        <v>0</v>
      </c>
      <c r="AY117" s="17">
        <v>0.42</v>
      </c>
      <c r="AZ117" s="17">
        <v>0</v>
      </c>
      <c r="BA117" s="17">
        <v>0.13</v>
      </c>
      <c r="BB117" s="17">
        <v>0</v>
      </c>
      <c r="BC117" s="17">
        <v>0</v>
      </c>
      <c r="BD117" s="17">
        <v>0</v>
      </c>
      <c r="BE117" s="17">
        <v>0</v>
      </c>
      <c r="BF117" s="17">
        <v>0.05</v>
      </c>
      <c r="BG117" s="17">
        <v>0.38</v>
      </c>
      <c r="BH117" s="17">
        <v>0</v>
      </c>
      <c r="BI117" s="17">
        <v>0</v>
      </c>
      <c r="BJ117" s="17">
        <v>0.02</v>
      </c>
      <c r="BK117" s="17">
        <v>0</v>
      </c>
      <c r="BL117" s="17">
        <v>0</v>
      </c>
      <c r="BM117" s="17">
        <v>0</v>
      </c>
      <c r="BN117" s="17">
        <v>0</v>
      </c>
      <c r="BO117" s="17">
        <v>0</v>
      </c>
      <c r="BP117" s="17">
        <v>78.39</v>
      </c>
      <c r="BR117" s="17">
        <v>19.32</v>
      </c>
      <c r="BY117" s="41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/>
      <c r="HY117" s="12"/>
      <c r="HZ117" s="12"/>
      <c r="IA117" s="12"/>
      <c r="IB117" s="12"/>
      <c r="IC117" s="12"/>
      <c r="ID117" s="12"/>
      <c r="IE117" s="12"/>
    </row>
    <row r="118" spans="1:239" s="17" customFormat="1" ht="15" x14ac:dyDescent="0.25">
      <c r="A118" s="38">
        <v>516</v>
      </c>
      <c r="B118" s="17" t="s">
        <v>94</v>
      </c>
      <c r="C118" s="18" t="str">
        <f>"150"</f>
        <v>150</v>
      </c>
      <c r="D118" s="18"/>
      <c r="E118" s="18">
        <v>5.51</v>
      </c>
      <c r="F118" s="18">
        <v>0.02</v>
      </c>
      <c r="G118" s="18">
        <v>4.57</v>
      </c>
      <c r="H118" s="18">
        <v>0.65</v>
      </c>
      <c r="I118" s="18">
        <v>32.86</v>
      </c>
      <c r="J118" s="18">
        <v>201.10604999999995</v>
      </c>
      <c r="K118" s="17">
        <v>2.79</v>
      </c>
      <c r="L118" s="17">
        <v>0.13</v>
      </c>
      <c r="M118" s="17">
        <v>2.79</v>
      </c>
      <c r="N118" s="17">
        <v>0</v>
      </c>
      <c r="O118" s="17">
        <v>0.87</v>
      </c>
      <c r="P118" s="17">
        <v>31.99</v>
      </c>
      <c r="Q118" s="17">
        <v>1.75</v>
      </c>
      <c r="R118" s="17">
        <v>0</v>
      </c>
      <c r="S118" s="17">
        <v>0</v>
      </c>
      <c r="T118" s="17">
        <v>0</v>
      </c>
      <c r="U118" s="17">
        <v>1.07</v>
      </c>
      <c r="V118" s="17">
        <v>233.7</v>
      </c>
      <c r="W118" s="17">
        <v>52.32</v>
      </c>
      <c r="X118" s="17">
        <v>0</v>
      </c>
      <c r="Y118" s="17">
        <v>238.64</v>
      </c>
      <c r="Z118" s="17">
        <v>218.14</v>
      </c>
      <c r="AA118" s="17">
        <v>408.71</v>
      </c>
      <c r="AB118" s="17">
        <v>127.51</v>
      </c>
      <c r="AC118" s="17">
        <v>77.83</v>
      </c>
      <c r="AD118" s="17">
        <v>158.03</v>
      </c>
      <c r="AE118" s="17">
        <v>51.66</v>
      </c>
      <c r="AF118" s="17">
        <v>253.6</v>
      </c>
      <c r="AG118" s="17">
        <v>167.63</v>
      </c>
      <c r="AH118" s="17">
        <v>202.26</v>
      </c>
      <c r="AI118" s="17">
        <v>173.28</v>
      </c>
      <c r="AJ118" s="17">
        <v>101.79</v>
      </c>
      <c r="AK118" s="17">
        <v>177.27</v>
      </c>
      <c r="AL118" s="17">
        <v>1557.34</v>
      </c>
      <c r="AM118" s="17">
        <v>0</v>
      </c>
      <c r="AN118" s="17">
        <v>490.7</v>
      </c>
      <c r="AO118" s="17">
        <v>253.98</v>
      </c>
      <c r="AP118" s="17">
        <v>127.42</v>
      </c>
      <c r="AQ118" s="17">
        <v>101.03</v>
      </c>
      <c r="AR118" s="17">
        <v>0.18</v>
      </c>
      <c r="AS118" s="17">
        <v>0.04</v>
      </c>
      <c r="AT118" s="17">
        <v>0.03</v>
      </c>
      <c r="AU118" s="17">
        <v>0.09</v>
      </c>
      <c r="AV118" s="17">
        <v>0.11</v>
      </c>
      <c r="AW118" s="17">
        <v>0.37</v>
      </c>
      <c r="AX118" s="17">
        <v>0</v>
      </c>
      <c r="AY118" s="17">
        <v>1.26</v>
      </c>
      <c r="AZ118" s="17">
        <v>0</v>
      </c>
      <c r="BA118" s="17">
        <v>0.36</v>
      </c>
      <c r="BB118" s="17">
        <v>0</v>
      </c>
      <c r="BC118" s="17">
        <v>0</v>
      </c>
      <c r="BD118" s="17">
        <v>0</v>
      </c>
      <c r="BE118" s="17">
        <v>0</v>
      </c>
      <c r="BF118" s="17">
        <v>0.14000000000000001</v>
      </c>
      <c r="BG118" s="17">
        <v>1.0900000000000001</v>
      </c>
      <c r="BH118" s="17">
        <v>0</v>
      </c>
      <c r="BI118" s="17">
        <v>0</v>
      </c>
      <c r="BJ118" s="17">
        <v>0.24</v>
      </c>
      <c r="BK118" s="17">
        <v>0.01</v>
      </c>
      <c r="BL118" s="17">
        <v>0</v>
      </c>
      <c r="BM118" s="17">
        <v>0</v>
      </c>
      <c r="BN118" s="17">
        <v>0</v>
      </c>
      <c r="BO118" s="17">
        <v>0</v>
      </c>
      <c r="BP118" s="17">
        <v>7.63</v>
      </c>
      <c r="BR118" s="17">
        <v>32.19</v>
      </c>
      <c r="BY118" s="41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</row>
    <row r="119" spans="1:239" s="17" customFormat="1" ht="15" x14ac:dyDescent="0.25">
      <c r="A119" s="38">
        <v>685</v>
      </c>
      <c r="B119" s="17" t="s">
        <v>105</v>
      </c>
      <c r="C119" s="18" t="str">
        <f>"180"</f>
        <v>180</v>
      </c>
      <c r="D119" s="18"/>
      <c r="E119" s="18">
        <v>0.18</v>
      </c>
      <c r="F119" s="18">
        <v>0</v>
      </c>
      <c r="G119" s="18">
        <v>0.04</v>
      </c>
      <c r="H119" s="18">
        <v>0.04</v>
      </c>
      <c r="I119" s="18">
        <v>9.82</v>
      </c>
      <c r="J119" s="18">
        <v>38.598122000000004</v>
      </c>
      <c r="K119" s="17">
        <v>0</v>
      </c>
      <c r="L119" s="17">
        <v>0</v>
      </c>
      <c r="M119" s="17">
        <v>0</v>
      </c>
      <c r="N119" s="17">
        <v>0</v>
      </c>
      <c r="O119" s="17">
        <v>9.82</v>
      </c>
      <c r="P119" s="17">
        <v>0</v>
      </c>
      <c r="Q119" s="17">
        <v>0.09</v>
      </c>
      <c r="R119" s="17">
        <v>0</v>
      </c>
      <c r="S119" s="17">
        <v>0</v>
      </c>
      <c r="T119" s="17">
        <v>0</v>
      </c>
      <c r="U119" s="17">
        <v>0.06</v>
      </c>
      <c r="V119" s="17">
        <v>0.1</v>
      </c>
      <c r="W119" s="17">
        <v>0.3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7">
        <v>0</v>
      </c>
      <c r="AL119" s="17">
        <v>0</v>
      </c>
      <c r="AM119" s="17">
        <v>0</v>
      </c>
      <c r="AN119" s="17">
        <v>0</v>
      </c>
      <c r="AO119" s="17">
        <v>0</v>
      </c>
      <c r="AP119" s="17">
        <v>0</v>
      </c>
      <c r="AQ119" s="17">
        <v>0</v>
      </c>
      <c r="AR119" s="17">
        <v>0</v>
      </c>
      <c r="AS119" s="17">
        <v>0</v>
      </c>
      <c r="AT119" s="17">
        <v>0</v>
      </c>
      <c r="AU119" s="17">
        <v>0</v>
      </c>
      <c r="AV119" s="17">
        <v>0</v>
      </c>
      <c r="AW119" s="17">
        <v>0</v>
      </c>
      <c r="AX119" s="17">
        <v>0</v>
      </c>
      <c r="AY119" s="17">
        <v>0</v>
      </c>
      <c r="AZ119" s="17">
        <v>0</v>
      </c>
      <c r="BA119" s="17">
        <v>0</v>
      </c>
      <c r="BB119" s="17">
        <v>0</v>
      </c>
      <c r="BC119" s="17">
        <v>0</v>
      </c>
      <c r="BD119" s="17">
        <v>0</v>
      </c>
      <c r="BE119" s="17">
        <v>0</v>
      </c>
      <c r="BF119" s="17">
        <v>0</v>
      </c>
      <c r="BG119" s="17">
        <v>0</v>
      </c>
      <c r="BH119" s="17">
        <v>0</v>
      </c>
      <c r="BI119" s="17">
        <v>0</v>
      </c>
      <c r="BJ119" s="17">
        <v>0</v>
      </c>
      <c r="BK119" s="17">
        <v>0</v>
      </c>
      <c r="BL119" s="17">
        <v>0</v>
      </c>
      <c r="BM119" s="17">
        <v>0</v>
      </c>
      <c r="BN119" s="17">
        <v>0</v>
      </c>
      <c r="BO119" s="17">
        <v>0</v>
      </c>
      <c r="BP119" s="17">
        <v>180.09</v>
      </c>
      <c r="BR119" s="17">
        <v>0</v>
      </c>
      <c r="BY119" s="41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/>
      <c r="HY119" s="12"/>
      <c r="HZ119" s="12"/>
      <c r="IA119" s="12"/>
      <c r="IB119" s="12"/>
      <c r="IC119" s="12"/>
      <c r="ID119" s="12"/>
      <c r="IE119" s="12"/>
    </row>
    <row r="120" spans="1:239" s="15" customFormat="1" ht="15" x14ac:dyDescent="0.25">
      <c r="A120" s="28" t="str">
        <f>"-"</f>
        <v>-</v>
      </c>
      <c r="B120" s="15" t="s">
        <v>106</v>
      </c>
      <c r="C120" s="16" t="str">
        <f>"40"</f>
        <v>40</v>
      </c>
      <c r="D120" s="16"/>
      <c r="E120" s="16">
        <v>2.64</v>
      </c>
      <c r="F120" s="16">
        <v>0</v>
      </c>
      <c r="G120" s="16">
        <v>0.26</v>
      </c>
      <c r="H120" s="16">
        <v>0.26</v>
      </c>
      <c r="I120" s="16">
        <v>18.68</v>
      </c>
      <c r="J120" s="16">
        <v>89.920399999999987</v>
      </c>
      <c r="K120" s="15">
        <v>0.08</v>
      </c>
      <c r="L120" s="15">
        <v>0</v>
      </c>
      <c r="M120" s="15">
        <v>0</v>
      </c>
      <c r="N120" s="15">
        <v>0</v>
      </c>
      <c r="O120" s="15">
        <v>0.44</v>
      </c>
      <c r="P120" s="15">
        <v>18.239999999999998</v>
      </c>
      <c r="Q120" s="15">
        <v>0.08</v>
      </c>
      <c r="R120" s="15">
        <v>0</v>
      </c>
      <c r="S120" s="15">
        <v>0</v>
      </c>
      <c r="T120" s="15">
        <v>0.12</v>
      </c>
      <c r="U120" s="15">
        <v>0.72</v>
      </c>
      <c r="V120" s="15">
        <v>98.28</v>
      </c>
      <c r="W120" s="15">
        <v>32.979999999999997</v>
      </c>
      <c r="X120" s="15">
        <v>0</v>
      </c>
      <c r="Y120" s="15">
        <v>0</v>
      </c>
      <c r="Z120" s="15">
        <v>0</v>
      </c>
      <c r="AA120" s="15">
        <v>203.58</v>
      </c>
      <c r="AB120" s="15">
        <v>67.510000000000005</v>
      </c>
      <c r="AC120" s="15">
        <v>40.020000000000003</v>
      </c>
      <c r="AD120" s="15">
        <v>80.040000000000006</v>
      </c>
      <c r="AE120" s="15">
        <v>30.28</v>
      </c>
      <c r="AF120" s="15">
        <v>144.77000000000001</v>
      </c>
      <c r="AG120" s="15">
        <v>89.78</v>
      </c>
      <c r="AH120" s="15">
        <v>125.28</v>
      </c>
      <c r="AI120" s="15">
        <v>103.36</v>
      </c>
      <c r="AJ120" s="15">
        <v>54.29</v>
      </c>
      <c r="AK120" s="15">
        <v>96.05</v>
      </c>
      <c r="AL120" s="15">
        <v>803.18</v>
      </c>
      <c r="AM120" s="15">
        <v>93.96</v>
      </c>
      <c r="AN120" s="15">
        <v>261.7</v>
      </c>
      <c r="AO120" s="15">
        <v>113.8</v>
      </c>
      <c r="AP120" s="15">
        <v>75.52</v>
      </c>
      <c r="AQ120" s="15">
        <v>59.86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0.06</v>
      </c>
      <c r="AY120" s="15">
        <v>0.03</v>
      </c>
      <c r="AZ120" s="15">
        <v>0.03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0.03</v>
      </c>
      <c r="BH120" s="15">
        <v>0</v>
      </c>
      <c r="BI120" s="15">
        <v>0</v>
      </c>
      <c r="BJ120" s="15">
        <v>0.11</v>
      </c>
      <c r="BK120" s="15">
        <v>0.01</v>
      </c>
      <c r="BL120" s="15">
        <v>0</v>
      </c>
      <c r="BM120" s="15">
        <v>0</v>
      </c>
      <c r="BN120" s="15">
        <v>0</v>
      </c>
      <c r="BO120" s="15">
        <v>0</v>
      </c>
      <c r="BP120" s="15">
        <v>15.64</v>
      </c>
      <c r="BR120" s="15">
        <v>0</v>
      </c>
      <c r="BY120" s="4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/>
      <c r="HZ120" s="12"/>
      <c r="IA120" s="12"/>
      <c r="IB120" s="12"/>
      <c r="IC120" s="12"/>
      <c r="ID120" s="12"/>
      <c r="IE120" s="12"/>
    </row>
    <row r="121" spans="1:239" s="19" customFormat="1" ht="14.25" x14ac:dyDescent="0.2">
      <c r="A121" s="39"/>
      <c r="B121" s="19" t="s">
        <v>75</v>
      </c>
      <c r="C121" s="20"/>
      <c r="D121" s="20"/>
      <c r="E121" s="21">
        <v>19.04</v>
      </c>
      <c r="F121" s="21">
        <v>7.9</v>
      </c>
      <c r="G121" s="21">
        <v>13.23</v>
      </c>
      <c r="H121" s="21">
        <v>1.84</v>
      </c>
      <c r="I121" s="21">
        <v>87.25</v>
      </c>
      <c r="J121" s="21">
        <v>560.78</v>
      </c>
      <c r="K121" s="21">
        <v>8.5299999999999994</v>
      </c>
      <c r="L121" s="21">
        <v>0.19</v>
      </c>
      <c r="M121" s="21">
        <v>8.25</v>
      </c>
      <c r="N121" s="21">
        <v>0</v>
      </c>
      <c r="O121" s="21">
        <v>29.67</v>
      </c>
      <c r="P121" s="21">
        <v>57.58</v>
      </c>
      <c r="Q121" s="21">
        <v>5.6</v>
      </c>
      <c r="R121" s="21">
        <v>0</v>
      </c>
      <c r="S121" s="21">
        <v>0</v>
      </c>
      <c r="T121" s="21">
        <v>1.84</v>
      </c>
      <c r="U121" s="21">
        <v>4.49</v>
      </c>
      <c r="V121" s="21">
        <v>726.31</v>
      </c>
      <c r="W121" s="21">
        <v>713.17</v>
      </c>
      <c r="X121" s="21">
        <v>0</v>
      </c>
      <c r="Y121" s="21">
        <v>734.43</v>
      </c>
      <c r="Z121" s="21">
        <v>606.63</v>
      </c>
      <c r="AA121" s="21">
        <v>1338.39</v>
      </c>
      <c r="AB121" s="21">
        <v>912.42</v>
      </c>
      <c r="AC121" s="21">
        <v>322.56</v>
      </c>
      <c r="AD121" s="21">
        <v>619.84</v>
      </c>
      <c r="AE121" s="21">
        <v>179.13</v>
      </c>
      <c r="AF121" s="21">
        <v>790.43</v>
      </c>
      <c r="AG121" s="21">
        <v>746</v>
      </c>
      <c r="AH121" s="21">
        <v>786.42</v>
      </c>
      <c r="AI121" s="21">
        <v>1163.99</v>
      </c>
      <c r="AJ121" s="21">
        <v>476.78</v>
      </c>
      <c r="AK121" s="21">
        <v>694.83</v>
      </c>
      <c r="AL121" s="21">
        <v>3774.75</v>
      </c>
      <c r="AM121" s="21">
        <v>214.02</v>
      </c>
      <c r="AN121" s="21">
        <v>1080.32</v>
      </c>
      <c r="AO121" s="21">
        <v>731.44</v>
      </c>
      <c r="AP121" s="21">
        <v>492.15</v>
      </c>
      <c r="AQ121" s="21">
        <v>281.61</v>
      </c>
      <c r="AR121" s="21">
        <v>0.24</v>
      </c>
      <c r="AS121" s="21">
        <v>0.05</v>
      </c>
      <c r="AT121" s="21">
        <v>0.05</v>
      </c>
      <c r="AU121" s="21">
        <v>0.12</v>
      </c>
      <c r="AV121" s="21">
        <v>0.16</v>
      </c>
      <c r="AW121" s="21">
        <v>0.5</v>
      </c>
      <c r="AX121" s="21">
        <v>0.06</v>
      </c>
      <c r="AY121" s="21">
        <v>1.71</v>
      </c>
      <c r="AZ121" s="21">
        <v>0.03</v>
      </c>
      <c r="BA121" s="21">
        <v>0.49</v>
      </c>
      <c r="BB121" s="21">
        <v>0</v>
      </c>
      <c r="BC121" s="21">
        <v>0</v>
      </c>
      <c r="BD121" s="21">
        <v>0</v>
      </c>
      <c r="BE121" s="21">
        <v>0</v>
      </c>
      <c r="BF121" s="21">
        <v>0.19</v>
      </c>
      <c r="BG121" s="21">
        <v>1.5</v>
      </c>
      <c r="BH121" s="21">
        <v>0</v>
      </c>
      <c r="BI121" s="21">
        <v>0</v>
      </c>
      <c r="BJ121" s="21">
        <v>0.38</v>
      </c>
      <c r="BK121" s="21">
        <v>0.02</v>
      </c>
      <c r="BL121" s="21">
        <v>0</v>
      </c>
      <c r="BM121" s="21">
        <v>0</v>
      </c>
      <c r="BN121" s="21">
        <v>0</v>
      </c>
      <c r="BO121" s="21">
        <v>0</v>
      </c>
      <c r="BP121" s="21">
        <v>454.34</v>
      </c>
      <c r="BQ121" s="19">
        <f>$J$121/$J$132*100</f>
        <v>41.590400047465778</v>
      </c>
      <c r="BR121" s="19">
        <v>59.51</v>
      </c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43"/>
      <c r="DX121" s="43"/>
      <c r="DY121" s="43"/>
      <c r="DZ121" s="43"/>
      <c r="EA121" s="43"/>
      <c r="EB121" s="43"/>
      <c r="EC121" s="43"/>
      <c r="ED121" s="43"/>
      <c r="EE121" s="43"/>
      <c r="EF121" s="43"/>
      <c r="EG121" s="43"/>
      <c r="EH121" s="43"/>
      <c r="EI121" s="43"/>
      <c r="EJ121" s="43"/>
      <c r="EK121" s="43"/>
      <c r="EL121" s="43"/>
      <c r="EM121" s="43"/>
      <c r="EN121" s="43"/>
      <c r="EO121" s="43"/>
      <c r="EP121" s="43"/>
      <c r="EQ121" s="43"/>
      <c r="ER121" s="43"/>
      <c r="ES121" s="43"/>
      <c r="ET121" s="43"/>
      <c r="EU121" s="43"/>
      <c r="EV121" s="43"/>
      <c r="EW121" s="43"/>
      <c r="EX121" s="43"/>
      <c r="EY121" s="43"/>
      <c r="EZ121" s="43"/>
      <c r="FA121" s="43"/>
      <c r="FB121" s="43"/>
      <c r="FC121" s="43"/>
      <c r="FD121" s="43"/>
      <c r="FE121" s="43"/>
      <c r="FF121" s="43"/>
      <c r="FG121" s="43"/>
      <c r="FH121" s="43"/>
      <c r="FI121" s="43"/>
      <c r="FJ121" s="43"/>
      <c r="FK121" s="43"/>
      <c r="FL121" s="43"/>
      <c r="FM121" s="43"/>
      <c r="FN121" s="43"/>
      <c r="FO121" s="43"/>
      <c r="FP121" s="43"/>
      <c r="FQ121" s="43"/>
      <c r="FR121" s="43"/>
      <c r="FS121" s="43"/>
      <c r="FT121" s="43"/>
      <c r="FU121" s="43"/>
      <c r="FV121" s="43"/>
      <c r="FW121" s="43"/>
      <c r="FX121" s="43"/>
      <c r="FY121" s="43"/>
      <c r="FZ121" s="43"/>
      <c r="GA121" s="43"/>
      <c r="GB121" s="43"/>
      <c r="GC121" s="43"/>
      <c r="GD121" s="43"/>
      <c r="GE121" s="43"/>
      <c r="GF121" s="43"/>
      <c r="GG121" s="43"/>
      <c r="GH121" s="43"/>
      <c r="GI121" s="43"/>
      <c r="GJ121" s="43"/>
      <c r="GK121" s="43"/>
      <c r="GL121" s="43"/>
      <c r="GM121" s="43"/>
      <c r="GN121" s="43"/>
      <c r="GO121" s="43"/>
      <c r="GP121" s="43"/>
      <c r="GQ121" s="43"/>
      <c r="GR121" s="43"/>
      <c r="GS121" s="43"/>
      <c r="GT121" s="43"/>
      <c r="GU121" s="43"/>
      <c r="GV121" s="43"/>
      <c r="GW121" s="43"/>
      <c r="GX121" s="43"/>
      <c r="GY121" s="43"/>
      <c r="GZ121" s="43"/>
      <c r="HA121" s="43"/>
      <c r="HB121" s="43"/>
      <c r="HC121" s="43"/>
      <c r="HD121" s="43"/>
      <c r="HE121" s="43"/>
      <c r="HF121" s="43"/>
      <c r="HG121" s="43"/>
      <c r="HH121" s="43"/>
      <c r="HI121" s="43"/>
      <c r="HJ121" s="43"/>
      <c r="HK121" s="43"/>
      <c r="HL121" s="43"/>
      <c r="HM121" s="43"/>
      <c r="HN121" s="43"/>
      <c r="HO121" s="43"/>
      <c r="HP121" s="43"/>
      <c r="HQ121" s="43"/>
      <c r="HR121" s="43"/>
      <c r="HS121" s="43"/>
      <c r="HT121" s="43"/>
      <c r="HU121" s="43"/>
      <c r="HV121" s="43"/>
      <c r="HW121" s="43"/>
      <c r="HX121" s="43"/>
      <c r="HY121" s="43"/>
      <c r="HZ121" s="43"/>
      <c r="IA121" s="43"/>
      <c r="IB121" s="43"/>
      <c r="IC121" s="43"/>
      <c r="ID121" s="43"/>
      <c r="IE121" s="43"/>
    </row>
    <row r="122" spans="1:239" s="5" customFormat="1" ht="15" x14ac:dyDescent="0.25">
      <c r="A122" s="37"/>
      <c r="B122" s="14" t="s">
        <v>76</v>
      </c>
      <c r="C122" s="11"/>
      <c r="D122" s="11"/>
      <c r="E122" s="11"/>
      <c r="F122" s="11"/>
      <c r="G122" s="11"/>
      <c r="H122" s="11"/>
      <c r="I122" s="11"/>
      <c r="J122" s="11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/>
      <c r="HY122" s="12"/>
      <c r="HZ122" s="12"/>
      <c r="IA122" s="12"/>
      <c r="IB122" s="12"/>
      <c r="IC122" s="12"/>
      <c r="ID122" s="12"/>
      <c r="IE122" s="12"/>
    </row>
    <row r="123" spans="1:239" s="17" customFormat="1" ht="15" x14ac:dyDescent="0.25">
      <c r="A123" s="38" t="str">
        <f>"фирм"</f>
        <v>фирм</v>
      </c>
      <c r="B123" s="17" t="s">
        <v>107</v>
      </c>
      <c r="C123" s="18" t="str">
        <f>"60"</f>
        <v>60</v>
      </c>
      <c r="D123" s="18"/>
      <c r="E123" s="24">
        <v>1.39</v>
      </c>
      <c r="F123" s="24">
        <v>0</v>
      </c>
      <c r="G123" s="24">
        <v>5.94</v>
      </c>
      <c r="H123" s="24">
        <v>5.99</v>
      </c>
      <c r="I123" s="24">
        <v>3.08</v>
      </c>
      <c r="J123" s="24">
        <v>74.38</v>
      </c>
      <c r="K123" s="24">
        <v>0.75</v>
      </c>
      <c r="L123" s="24">
        <v>3.9</v>
      </c>
      <c r="M123" s="24">
        <v>0</v>
      </c>
      <c r="N123" s="24">
        <v>0</v>
      </c>
      <c r="O123" s="24">
        <v>5.48</v>
      </c>
      <c r="P123" s="24">
        <v>1.41</v>
      </c>
      <c r="Q123" s="24">
        <v>0.82</v>
      </c>
      <c r="R123" s="24">
        <v>0</v>
      </c>
      <c r="S123" s="24">
        <v>0</v>
      </c>
      <c r="T123" s="24">
        <v>0.12</v>
      </c>
      <c r="U123" s="24">
        <v>0.48</v>
      </c>
      <c r="V123" s="24">
        <v>5.2</v>
      </c>
      <c r="W123" s="24">
        <v>119.48</v>
      </c>
      <c r="X123" s="17">
        <v>0</v>
      </c>
      <c r="Y123" s="17">
        <v>22.85</v>
      </c>
      <c r="Z123" s="17">
        <v>19.7</v>
      </c>
      <c r="AA123" s="17">
        <v>25.21</v>
      </c>
      <c r="AB123" s="17">
        <v>24.03</v>
      </c>
      <c r="AC123" s="17">
        <v>8.67</v>
      </c>
      <c r="AD123" s="17">
        <v>17.73</v>
      </c>
      <c r="AE123" s="17">
        <v>3.94</v>
      </c>
      <c r="AF123" s="17">
        <v>22.06</v>
      </c>
      <c r="AG123" s="17">
        <v>27.97</v>
      </c>
      <c r="AH123" s="17">
        <v>33.49</v>
      </c>
      <c r="AI123" s="17">
        <v>67.760000000000005</v>
      </c>
      <c r="AJ123" s="17">
        <v>11.03</v>
      </c>
      <c r="AK123" s="17">
        <v>18.52</v>
      </c>
      <c r="AL123" s="17">
        <v>108.34</v>
      </c>
      <c r="AM123" s="17">
        <v>0</v>
      </c>
      <c r="AN123" s="17">
        <v>23.24</v>
      </c>
      <c r="AO123" s="17">
        <v>23.24</v>
      </c>
      <c r="AP123" s="17">
        <v>19.7</v>
      </c>
      <c r="AQ123" s="17">
        <v>7.88</v>
      </c>
      <c r="AR123" s="17">
        <v>0</v>
      </c>
      <c r="AS123" s="17">
        <v>0</v>
      </c>
      <c r="AT123" s="17">
        <v>0</v>
      </c>
      <c r="AU123" s="17">
        <v>0</v>
      </c>
      <c r="AV123" s="17">
        <v>0</v>
      </c>
      <c r="AW123" s="17">
        <v>0</v>
      </c>
      <c r="AX123" s="17">
        <v>0</v>
      </c>
      <c r="AY123" s="17">
        <v>0.36</v>
      </c>
      <c r="AZ123" s="17">
        <v>0</v>
      </c>
      <c r="BA123" s="17">
        <v>0.24</v>
      </c>
      <c r="BB123" s="17">
        <v>0.02</v>
      </c>
      <c r="BC123" s="17">
        <v>0.04</v>
      </c>
      <c r="BD123" s="17">
        <v>0</v>
      </c>
      <c r="BE123" s="17">
        <v>0</v>
      </c>
      <c r="BF123" s="17">
        <v>0</v>
      </c>
      <c r="BG123" s="17">
        <v>1.39</v>
      </c>
      <c r="BH123" s="17">
        <v>0</v>
      </c>
      <c r="BI123" s="17">
        <v>0</v>
      </c>
      <c r="BJ123" s="17">
        <v>3.47</v>
      </c>
      <c r="BK123" s="17">
        <v>0</v>
      </c>
      <c r="BL123" s="17">
        <v>0</v>
      </c>
      <c r="BM123" s="17">
        <v>0</v>
      </c>
      <c r="BN123" s="17">
        <v>0</v>
      </c>
      <c r="BO123" s="17">
        <v>0</v>
      </c>
      <c r="BP123" s="17">
        <v>48.5</v>
      </c>
      <c r="BR123" s="17">
        <v>1.21</v>
      </c>
      <c r="BY123" s="41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</row>
    <row r="124" spans="1:239" s="17" customFormat="1" ht="15" x14ac:dyDescent="0.25">
      <c r="A124" s="38" t="str">
        <f>"132"</f>
        <v>132</v>
      </c>
      <c r="B124" s="17" t="s">
        <v>108</v>
      </c>
      <c r="C124" s="18" t="str">
        <f>"200"</f>
        <v>200</v>
      </c>
      <c r="D124" s="18"/>
      <c r="E124" s="24">
        <v>1.81</v>
      </c>
      <c r="F124" s="24">
        <v>0.02</v>
      </c>
      <c r="G124" s="24">
        <v>3.54</v>
      </c>
      <c r="H124" s="24">
        <v>0.31</v>
      </c>
      <c r="I124" s="24">
        <v>12.94</v>
      </c>
      <c r="J124" s="24">
        <v>95.265299999999996</v>
      </c>
      <c r="K124" s="24">
        <v>2.2200000000000002</v>
      </c>
      <c r="L124" s="24">
        <v>0.1</v>
      </c>
      <c r="M124" s="24">
        <v>2.2200000000000002</v>
      </c>
      <c r="N124" s="24">
        <v>0</v>
      </c>
      <c r="O124" s="24">
        <v>1.86</v>
      </c>
      <c r="P124" s="24">
        <v>11.08</v>
      </c>
      <c r="Q124" s="24">
        <v>1.48</v>
      </c>
      <c r="R124" s="24">
        <v>0</v>
      </c>
      <c r="S124" s="24">
        <v>0</v>
      </c>
      <c r="T124" s="24">
        <v>0.24</v>
      </c>
      <c r="U124" s="24">
        <v>2.29</v>
      </c>
      <c r="V124" s="24">
        <v>520.67999999999995</v>
      </c>
      <c r="W124" s="24">
        <v>384.41</v>
      </c>
      <c r="X124" s="17">
        <v>0</v>
      </c>
      <c r="Y124" s="17">
        <v>36.770000000000003</v>
      </c>
      <c r="Z124" s="17">
        <v>42.65</v>
      </c>
      <c r="AA124" s="17">
        <v>57.43</v>
      </c>
      <c r="AB124" s="17">
        <v>54.18</v>
      </c>
      <c r="AC124" s="17">
        <v>12.43</v>
      </c>
      <c r="AD124" s="17">
        <v>37.909999999999997</v>
      </c>
      <c r="AE124" s="17">
        <v>17.95</v>
      </c>
      <c r="AF124" s="17">
        <v>47.59</v>
      </c>
      <c r="AG124" s="17">
        <v>51.27</v>
      </c>
      <c r="AH124" s="17">
        <v>108.9</v>
      </c>
      <c r="AI124" s="17">
        <v>76.290000000000006</v>
      </c>
      <c r="AJ124" s="17">
        <v>16.079999999999998</v>
      </c>
      <c r="AK124" s="17">
        <v>38.340000000000003</v>
      </c>
      <c r="AL124" s="17">
        <v>276.83999999999997</v>
      </c>
      <c r="AM124" s="17">
        <v>0</v>
      </c>
      <c r="AN124" s="17">
        <v>58.8</v>
      </c>
      <c r="AO124" s="17">
        <v>35.869999999999997</v>
      </c>
      <c r="AP124" s="17">
        <v>28.7</v>
      </c>
      <c r="AQ124" s="17">
        <v>15.48</v>
      </c>
      <c r="AR124" s="17">
        <v>0.15</v>
      </c>
      <c r="AS124" s="17">
        <v>0.03</v>
      </c>
      <c r="AT124" s="17">
        <v>0.03</v>
      </c>
      <c r="AU124" s="17">
        <v>7.0000000000000007E-2</v>
      </c>
      <c r="AV124" s="17">
        <v>0.09</v>
      </c>
      <c r="AW124" s="17">
        <v>0.31</v>
      </c>
      <c r="AX124" s="17">
        <v>0</v>
      </c>
      <c r="AY124" s="17">
        <v>1.02</v>
      </c>
      <c r="AZ124" s="17">
        <v>0</v>
      </c>
      <c r="BA124" s="17">
        <v>0.3</v>
      </c>
      <c r="BB124" s="17">
        <v>0</v>
      </c>
      <c r="BC124" s="17">
        <v>0</v>
      </c>
      <c r="BD124" s="17">
        <v>0</v>
      </c>
      <c r="BE124" s="17">
        <v>0</v>
      </c>
      <c r="BF124" s="17">
        <v>0.12</v>
      </c>
      <c r="BG124" s="17">
        <v>0.99</v>
      </c>
      <c r="BH124" s="17">
        <v>0</v>
      </c>
      <c r="BI124" s="17">
        <v>0</v>
      </c>
      <c r="BJ124" s="17">
        <v>0.1</v>
      </c>
      <c r="BK124" s="17">
        <v>0</v>
      </c>
      <c r="BL124" s="17">
        <v>0</v>
      </c>
      <c r="BM124" s="17">
        <v>0</v>
      </c>
      <c r="BN124" s="17">
        <v>0</v>
      </c>
      <c r="BO124" s="17">
        <v>0</v>
      </c>
      <c r="BP124" s="17">
        <v>221.88</v>
      </c>
      <c r="BR124" s="17">
        <v>172.22</v>
      </c>
      <c r="BY124" s="41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</row>
    <row r="125" spans="1:239" s="17" customFormat="1" ht="15" x14ac:dyDescent="0.25">
      <c r="A125" s="38" t="str">
        <f>""</f>
        <v/>
      </c>
      <c r="B125" s="17" t="s">
        <v>109</v>
      </c>
      <c r="C125" s="18" t="str">
        <f>"15"</f>
        <v>15</v>
      </c>
      <c r="D125" s="18"/>
      <c r="E125" s="24">
        <v>3.44</v>
      </c>
      <c r="F125" s="24">
        <v>3.44</v>
      </c>
      <c r="G125" s="24">
        <v>2.9</v>
      </c>
      <c r="H125" s="24">
        <v>0</v>
      </c>
      <c r="I125" s="24">
        <v>0</v>
      </c>
      <c r="J125" s="24">
        <v>39.841200000000001</v>
      </c>
      <c r="K125" s="24">
        <v>0.92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0.17</v>
      </c>
      <c r="V125" s="24">
        <v>8.82</v>
      </c>
      <c r="W125" s="24">
        <v>22.41</v>
      </c>
      <c r="X125" s="17">
        <v>0</v>
      </c>
      <c r="Y125" s="17">
        <v>193.54</v>
      </c>
      <c r="Z125" s="17">
        <v>211.11</v>
      </c>
      <c r="AA125" s="17">
        <v>306.18</v>
      </c>
      <c r="AB125" s="17">
        <v>373.28</v>
      </c>
      <c r="AC125" s="17">
        <v>93.37</v>
      </c>
      <c r="AD125" s="17">
        <v>176.9</v>
      </c>
      <c r="AE125" s="17">
        <v>0</v>
      </c>
      <c r="AF125" s="17">
        <v>176.15</v>
      </c>
      <c r="AG125" s="17">
        <v>0</v>
      </c>
      <c r="AH125" s="17">
        <v>0</v>
      </c>
      <c r="AI125" s="17">
        <v>0</v>
      </c>
      <c r="AJ125" s="17">
        <v>93.93</v>
      </c>
      <c r="AK125" s="17">
        <v>0</v>
      </c>
      <c r="AL125" s="17">
        <v>0</v>
      </c>
      <c r="AM125" s="17">
        <v>0</v>
      </c>
      <c r="AN125" s="17">
        <v>0</v>
      </c>
      <c r="AO125" s="17">
        <v>0</v>
      </c>
      <c r="AP125" s="17">
        <v>121.15</v>
      </c>
      <c r="AQ125" s="17">
        <v>42.34</v>
      </c>
      <c r="AR125" s="17">
        <v>0</v>
      </c>
      <c r="AS125" s="17">
        <v>0</v>
      </c>
      <c r="AT125" s="17">
        <v>0</v>
      </c>
      <c r="AU125" s="17">
        <v>0</v>
      </c>
      <c r="AV125" s="17">
        <v>0</v>
      </c>
      <c r="AW125" s="17">
        <v>0</v>
      </c>
      <c r="AX125" s="17">
        <v>0</v>
      </c>
      <c r="AY125" s="17">
        <v>0</v>
      </c>
      <c r="AZ125" s="17">
        <v>0</v>
      </c>
      <c r="BA125" s="17">
        <v>0</v>
      </c>
      <c r="BB125" s="17">
        <v>0</v>
      </c>
      <c r="BC125" s="17">
        <v>0</v>
      </c>
      <c r="BD125" s="17">
        <v>0</v>
      </c>
      <c r="BE125" s="17">
        <v>0</v>
      </c>
      <c r="BF125" s="17">
        <v>0</v>
      </c>
      <c r="BG125" s="17">
        <v>0</v>
      </c>
      <c r="BH125" s="17">
        <v>0</v>
      </c>
      <c r="BI125" s="17">
        <v>0</v>
      </c>
      <c r="BJ125" s="17">
        <v>0</v>
      </c>
      <c r="BK125" s="17">
        <v>0</v>
      </c>
      <c r="BL125" s="17">
        <v>0</v>
      </c>
      <c r="BM125" s="17">
        <v>0</v>
      </c>
      <c r="BN125" s="17">
        <v>0</v>
      </c>
      <c r="BO125" s="17">
        <v>0</v>
      </c>
      <c r="BP125" s="17">
        <v>13.15</v>
      </c>
      <c r="BR125" s="17">
        <v>7.7</v>
      </c>
      <c r="BY125" s="41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/>
      <c r="HY125" s="12"/>
      <c r="HZ125" s="12"/>
      <c r="IA125" s="12"/>
      <c r="IB125" s="12"/>
      <c r="IC125" s="12"/>
      <c r="ID125" s="12"/>
      <c r="IE125" s="12"/>
    </row>
    <row r="126" spans="1:239" s="17" customFormat="1" ht="15" x14ac:dyDescent="0.25">
      <c r="A126" s="38" t="str">
        <f>"Фирм"</f>
        <v>Фирм</v>
      </c>
      <c r="B126" s="17" t="s">
        <v>135</v>
      </c>
      <c r="C126" s="23">
        <v>90</v>
      </c>
      <c r="D126" s="23"/>
      <c r="E126" s="24">
        <v>10.38</v>
      </c>
      <c r="F126" s="24">
        <v>9.81</v>
      </c>
      <c r="G126" s="24">
        <v>17.8</v>
      </c>
      <c r="H126" s="24">
        <v>5.99</v>
      </c>
      <c r="I126" s="24">
        <v>3.91</v>
      </c>
      <c r="J126" s="24">
        <v>218.68074124999995</v>
      </c>
      <c r="K126" s="24">
        <v>4.57</v>
      </c>
      <c r="L126" s="24">
        <v>4.0599999999999996</v>
      </c>
      <c r="M126" s="24">
        <v>2.14</v>
      </c>
      <c r="N126" s="24">
        <v>0</v>
      </c>
      <c r="O126" s="24">
        <v>1.59</v>
      </c>
      <c r="P126" s="24">
        <v>2.3199999999999998</v>
      </c>
      <c r="Q126" s="24">
        <v>0.44</v>
      </c>
      <c r="R126" s="24">
        <v>0</v>
      </c>
      <c r="S126" s="24">
        <v>0</v>
      </c>
      <c r="T126" s="24">
        <v>0.16</v>
      </c>
      <c r="U126" s="24">
        <v>1.17</v>
      </c>
      <c r="V126" s="24">
        <v>225.12</v>
      </c>
      <c r="W126" s="24">
        <v>150.72</v>
      </c>
      <c r="X126" s="17">
        <v>0</v>
      </c>
      <c r="Y126" s="17">
        <v>568.62</v>
      </c>
      <c r="Z126" s="17">
        <v>614.57000000000005</v>
      </c>
      <c r="AA126" s="17">
        <v>898.18</v>
      </c>
      <c r="AB126" s="17">
        <v>1062.08</v>
      </c>
      <c r="AC126" s="17">
        <v>270.44</v>
      </c>
      <c r="AD126" s="17">
        <v>511.62</v>
      </c>
      <c r="AE126" s="17">
        <v>6.56</v>
      </c>
      <c r="AF126" s="17">
        <v>516.23</v>
      </c>
      <c r="AG126" s="17">
        <v>10.58</v>
      </c>
      <c r="AH126" s="17">
        <v>12.84</v>
      </c>
      <c r="AI126" s="17">
        <v>10.91</v>
      </c>
      <c r="AJ126" s="17">
        <v>267.06</v>
      </c>
      <c r="AK126" s="17">
        <v>11.23</v>
      </c>
      <c r="AL126" s="17">
        <v>98.77</v>
      </c>
      <c r="AM126" s="17">
        <v>0</v>
      </c>
      <c r="AN126" s="17">
        <v>31.1</v>
      </c>
      <c r="AO126" s="17">
        <v>16.03</v>
      </c>
      <c r="AP126" s="17">
        <v>344.17</v>
      </c>
      <c r="AQ126" s="17">
        <v>123.88</v>
      </c>
      <c r="AR126" s="17">
        <v>0</v>
      </c>
      <c r="AS126" s="17">
        <v>0</v>
      </c>
      <c r="AT126" s="17">
        <v>0</v>
      </c>
      <c r="AU126" s="17">
        <v>0</v>
      </c>
      <c r="AV126" s="17">
        <v>0</v>
      </c>
      <c r="AW126" s="17">
        <v>0</v>
      </c>
      <c r="AX126" s="17">
        <v>0</v>
      </c>
      <c r="AY126" s="17">
        <v>0.37</v>
      </c>
      <c r="AZ126" s="17">
        <v>0</v>
      </c>
      <c r="BA126" s="17">
        <v>0.24</v>
      </c>
      <c r="BB126" s="17">
        <v>0.02</v>
      </c>
      <c r="BC126" s="17">
        <v>0.04</v>
      </c>
      <c r="BD126" s="17">
        <v>0</v>
      </c>
      <c r="BE126" s="17">
        <v>0</v>
      </c>
      <c r="BF126" s="17">
        <v>0</v>
      </c>
      <c r="BG126" s="17">
        <v>1.41</v>
      </c>
      <c r="BH126" s="17">
        <v>0</v>
      </c>
      <c r="BI126" s="17">
        <v>0</v>
      </c>
      <c r="BJ126" s="17">
        <v>3.52</v>
      </c>
      <c r="BK126" s="17">
        <v>0</v>
      </c>
      <c r="BL126" s="17">
        <v>0</v>
      </c>
      <c r="BM126" s="17">
        <v>0</v>
      </c>
      <c r="BN126" s="17">
        <v>0</v>
      </c>
      <c r="BO126" s="17">
        <v>0</v>
      </c>
      <c r="BP126" s="17">
        <v>87.07</v>
      </c>
      <c r="BR126" s="17">
        <v>54.2</v>
      </c>
      <c r="BY126" s="41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</row>
    <row r="127" spans="1:239" s="17" customFormat="1" ht="15" x14ac:dyDescent="0.25">
      <c r="A127" s="38" t="str">
        <f>"520"</f>
        <v>520</v>
      </c>
      <c r="B127" s="17" t="s">
        <v>100</v>
      </c>
      <c r="C127" s="18" t="str">
        <f>"150"</f>
        <v>150</v>
      </c>
      <c r="D127" s="18"/>
      <c r="E127" s="24">
        <v>3.1</v>
      </c>
      <c r="F127" s="24">
        <v>0.56999999999999995</v>
      </c>
      <c r="G127" s="24">
        <v>5.03</v>
      </c>
      <c r="H127" s="24">
        <v>0.51</v>
      </c>
      <c r="I127" s="24">
        <v>20.12</v>
      </c>
      <c r="J127" s="24">
        <v>143.75681</v>
      </c>
      <c r="K127" s="24">
        <v>3.21</v>
      </c>
      <c r="L127" s="24">
        <v>0.13</v>
      </c>
      <c r="M127" s="24">
        <v>0</v>
      </c>
      <c r="N127" s="24">
        <v>0</v>
      </c>
      <c r="O127" s="24">
        <v>2.17</v>
      </c>
      <c r="P127" s="24">
        <v>17.96</v>
      </c>
      <c r="Q127" s="24">
        <v>1.68</v>
      </c>
      <c r="R127" s="24">
        <v>0</v>
      </c>
      <c r="S127" s="24">
        <v>0</v>
      </c>
      <c r="T127" s="24">
        <v>0.28999999999999998</v>
      </c>
      <c r="U127" s="24">
        <v>2.61</v>
      </c>
      <c r="V127" s="24">
        <v>303.08</v>
      </c>
      <c r="W127" s="24">
        <v>628.38</v>
      </c>
      <c r="X127" s="17">
        <v>0</v>
      </c>
      <c r="Y127" s="17">
        <v>1.24</v>
      </c>
      <c r="Z127" s="17">
        <v>1.19</v>
      </c>
      <c r="AA127" s="17">
        <v>308.36</v>
      </c>
      <c r="AB127" s="17">
        <v>167.14</v>
      </c>
      <c r="AC127" s="17">
        <v>103.43</v>
      </c>
      <c r="AD127" s="17">
        <v>142.86000000000001</v>
      </c>
      <c r="AE127" s="17">
        <v>51.65</v>
      </c>
      <c r="AF127" s="17">
        <v>241.97</v>
      </c>
      <c r="AG127" s="17">
        <v>215.05</v>
      </c>
      <c r="AH127" s="17">
        <v>620.04999999999995</v>
      </c>
      <c r="AI127" s="17">
        <v>464.25</v>
      </c>
      <c r="AJ127" s="17">
        <v>110.36</v>
      </c>
      <c r="AK127" s="17">
        <v>256.87</v>
      </c>
      <c r="AL127" s="17">
        <v>1071.3800000000001</v>
      </c>
      <c r="AM127" s="17">
        <v>1.62</v>
      </c>
      <c r="AN127" s="17">
        <v>214.42</v>
      </c>
      <c r="AO127" s="17">
        <v>180.05</v>
      </c>
      <c r="AP127" s="17">
        <v>143.88</v>
      </c>
      <c r="AQ127" s="17">
        <v>57.98</v>
      </c>
      <c r="AR127" s="17">
        <v>0.38</v>
      </c>
      <c r="AS127" s="17">
        <v>0.34</v>
      </c>
      <c r="AT127" s="17">
        <v>0.27</v>
      </c>
      <c r="AU127" s="17">
        <v>0.66</v>
      </c>
      <c r="AV127" s="17">
        <v>0.12</v>
      </c>
      <c r="AW127" s="17">
        <v>0.48</v>
      </c>
      <c r="AX127" s="17">
        <v>0</v>
      </c>
      <c r="AY127" s="17">
        <v>2</v>
      </c>
      <c r="AZ127" s="17">
        <v>0</v>
      </c>
      <c r="BA127" s="17">
        <v>0.62</v>
      </c>
      <c r="BB127" s="17">
        <v>1.82</v>
      </c>
      <c r="BC127" s="17">
        <v>0.13</v>
      </c>
      <c r="BD127" s="17">
        <v>0</v>
      </c>
      <c r="BE127" s="17">
        <v>0.32</v>
      </c>
      <c r="BF127" s="17">
        <v>0.21</v>
      </c>
      <c r="BG127" s="17">
        <v>8.26</v>
      </c>
      <c r="BH127" s="17">
        <v>0</v>
      </c>
      <c r="BI127" s="17">
        <v>0</v>
      </c>
      <c r="BJ127" s="17">
        <v>2.52</v>
      </c>
      <c r="BK127" s="17">
        <v>0.06</v>
      </c>
      <c r="BL127" s="17">
        <v>0.02</v>
      </c>
      <c r="BM127" s="17">
        <v>0</v>
      </c>
      <c r="BN127" s="17">
        <v>0</v>
      </c>
      <c r="BO127" s="17">
        <v>0</v>
      </c>
      <c r="BP127" s="17">
        <v>123.02</v>
      </c>
      <c r="BR127" s="17">
        <v>40.24</v>
      </c>
      <c r="BY127" s="41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/>
      <c r="HY127" s="12"/>
      <c r="HZ127" s="12"/>
      <c r="IA127" s="12"/>
      <c r="IB127" s="12"/>
      <c r="IC127" s="12"/>
      <c r="ID127" s="12"/>
      <c r="IE127" s="12"/>
    </row>
    <row r="128" spans="1:239" s="17" customFormat="1" ht="15" x14ac:dyDescent="0.25">
      <c r="A128" s="38" t="str">
        <f>"-"</f>
        <v>-</v>
      </c>
      <c r="B128" s="17" t="s">
        <v>139</v>
      </c>
      <c r="C128" s="18" t="str">
        <f>"180"</f>
        <v>180</v>
      </c>
      <c r="D128" s="18"/>
      <c r="E128" s="24">
        <v>0.9</v>
      </c>
      <c r="F128" s="24">
        <v>0</v>
      </c>
      <c r="G128" s="24">
        <v>0.18</v>
      </c>
      <c r="H128" s="24">
        <v>0</v>
      </c>
      <c r="I128" s="24">
        <v>18.18</v>
      </c>
      <c r="J128" s="24">
        <v>77.831999999999994</v>
      </c>
      <c r="K128" s="24">
        <v>0</v>
      </c>
      <c r="L128" s="24">
        <v>0</v>
      </c>
      <c r="M128" s="24">
        <v>0</v>
      </c>
      <c r="N128" s="24">
        <v>0</v>
      </c>
      <c r="O128" s="24">
        <v>17.82</v>
      </c>
      <c r="P128" s="24">
        <v>0.36</v>
      </c>
      <c r="Q128" s="24">
        <v>0.36</v>
      </c>
      <c r="R128" s="24">
        <v>0</v>
      </c>
      <c r="S128" s="24">
        <v>0</v>
      </c>
      <c r="T128" s="24">
        <v>0.9</v>
      </c>
      <c r="U128" s="24">
        <v>0.54</v>
      </c>
      <c r="V128" s="24">
        <v>10.8</v>
      </c>
      <c r="W128" s="24">
        <v>216</v>
      </c>
      <c r="X128" s="17">
        <v>0.36</v>
      </c>
      <c r="Y128" s="17">
        <v>14.4</v>
      </c>
      <c r="Z128" s="17">
        <v>18</v>
      </c>
      <c r="AA128" s="17">
        <v>25.2</v>
      </c>
      <c r="AB128" s="17">
        <v>25.2</v>
      </c>
      <c r="AC128" s="17">
        <v>3.6</v>
      </c>
      <c r="AD128" s="17">
        <v>14.4</v>
      </c>
      <c r="AE128" s="17">
        <v>3.6</v>
      </c>
      <c r="AF128" s="17">
        <v>12.6</v>
      </c>
      <c r="AG128" s="17">
        <v>23.4</v>
      </c>
      <c r="AH128" s="17">
        <v>14.4</v>
      </c>
      <c r="AI128" s="17">
        <v>104.4</v>
      </c>
      <c r="AJ128" s="17">
        <v>9</v>
      </c>
      <c r="AK128" s="17">
        <v>19.8</v>
      </c>
      <c r="AL128" s="17">
        <v>57.6</v>
      </c>
      <c r="AM128" s="17">
        <v>0</v>
      </c>
      <c r="AN128" s="17">
        <v>18</v>
      </c>
      <c r="AO128" s="17">
        <v>21.6</v>
      </c>
      <c r="AP128" s="17">
        <v>9</v>
      </c>
      <c r="AQ128" s="17">
        <v>7.2</v>
      </c>
      <c r="AR128" s="17">
        <v>0</v>
      </c>
      <c r="AS128" s="17">
        <v>0</v>
      </c>
      <c r="AT128" s="17">
        <v>0</v>
      </c>
      <c r="AU128" s="17">
        <v>0</v>
      </c>
      <c r="AV128" s="17">
        <v>0</v>
      </c>
      <c r="AW128" s="17">
        <v>0</v>
      </c>
      <c r="AX128" s="17">
        <v>0</v>
      </c>
      <c r="AY128" s="17">
        <v>0</v>
      </c>
      <c r="AZ128" s="17">
        <v>0</v>
      </c>
      <c r="BA128" s="17">
        <v>0</v>
      </c>
      <c r="BB128" s="17">
        <v>0</v>
      </c>
      <c r="BC128" s="17">
        <v>0</v>
      </c>
      <c r="BD128" s="17">
        <v>0</v>
      </c>
      <c r="BE128" s="17">
        <v>0</v>
      </c>
      <c r="BF128" s="17">
        <v>0</v>
      </c>
      <c r="BG128" s="17">
        <v>0</v>
      </c>
      <c r="BH128" s="17">
        <v>0</v>
      </c>
      <c r="BI128" s="17">
        <v>0</v>
      </c>
      <c r="BJ128" s="17">
        <v>0</v>
      </c>
      <c r="BK128" s="17">
        <v>0</v>
      </c>
      <c r="BL128" s="17">
        <v>0</v>
      </c>
      <c r="BM128" s="17">
        <v>0</v>
      </c>
      <c r="BN128" s="17">
        <v>0</v>
      </c>
      <c r="BO128" s="17">
        <v>0</v>
      </c>
      <c r="BP128" s="17">
        <v>158.58000000000001</v>
      </c>
      <c r="BR128" s="17">
        <v>0</v>
      </c>
      <c r="BY128" s="41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/>
      <c r="HY128" s="12"/>
      <c r="HZ128" s="12"/>
      <c r="IA128" s="12"/>
      <c r="IB128" s="12"/>
      <c r="IC128" s="12"/>
      <c r="ID128" s="12"/>
      <c r="IE128" s="12"/>
    </row>
    <row r="129" spans="1:239" s="17" customFormat="1" ht="15" x14ac:dyDescent="0.25">
      <c r="A129" s="38" t="str">
        <f>"-"</f>
        <v>-</v>
      </c>
      <c r="B129" s="17" t="s">
        <v>74</v>
      </c>
      <c r="C129" s="18" t="str">
        <f>"30"</f>
        <v>30</v>
      </c>
      <c r="D129" s="18"/>
      <c r="E129" s="24">
        <v>1.98</v>
      </c>
      <c r="F129" s="24">
        <v>0</v>
      </c>
      <c r="G129" s="24">
        <v>0.2</v>
      </c>
      <c r="H129" s="24">
        <v>0.2</v>
      </c>
      <c r="I129" s="24">
        <v>14.01</v>
      </c>
      <c r="J129" s="24">
        <v>67.440299999999993</v>
      </c>
      <c r="K129" s="24">
        <v>0.06</v>
      </c>
      <c r="L129" s="24">
        <v>0</v>
      </c>
      <c r="M129" s="24">
        <v>0</v>
      </c>
      <c r="N129" s="24">
        <v>0</v>
      </c>
      <c r="O129" s="24">
        <v>0.33</v>
      </c>
      <c r="P129" s="24">
        <v>13.68</v>
      </c>
      <c r="Q129" s="24">
        <v>0.06</v>
      </c>
      <c r="R129" s="24">
        <v>0</v>
      </c>
      <c r="S129" s="24">
        <v>0</v>
      </c>
      <c r="T129" s="24">
        <v>0.09</v>
      </c>
      <c r="U129" s="24">
        <v>0.54</v>
      </c>
      <c r="V129" s="24">
        <v>73.709999999999994</v>
      </c>
      <c r="W129" s="24">
        <v>24.74</v>
      </c>
      <c r="X129" s="17">
        <v>0</v>
      </c>
      <c r="Y129" s="17">
        <v>0</v>
      </c>
      <c r="Z129" s="17">
        <v>0</v>
      </c>
      <c r="AA129" s="17">
        <v>152.69</v>
      </c>
      <c r="AB129" s="17">
        <v>50.63</v>
      </c>
      <c r="AC129" s="17">
        <v>30.02</v>
      </c>
      <c r="AD129" s="17">
        <v>60.03</v>
      </c>
      <c r="AE129" s="17">
        <v>22.71</v>
      </c>
      <c r="AF129" s="17">
        <v>108.58</v>
      </c>
      <c r="AG129" s="17">
        <v>67.34</v>
      </c>
      <c r="AH129" s="17">
        <v>93.96</v>
      </c>
      <c r="AI129" s="17">
        <v>77.52</v>
      </c>
      <c r="AJ129" s="17">
        <v>40.72</v>
      </c>
      <c r="AK129" s="17">
        <v>72.040000000000006</v>
      </c>
      <c r="AL129" s="17">
        <v>602.39</v>
      </c>
      <c r="AM129" s="17">
        <v>70.47</v>
      </c>
      <c r="AN129" s="17">
        <v>196.27</v>
      </c>
      <c r="AO129" s="17">
        <v>85.35</v>
      </c>
      <c r="AP129" s="17">
        <v>56.64</v>
      </c>
      <c r="AQ129" s="17">
        <v>44.89</v>
      </c>
      <c r="AR129" s="17">
        <v>0</v>
      </c>
      <c r="AS129" s="17">
        <v>0</v>
      </c>
      <c r="AT129" s="17">
        <v>0</v>
      </c>
      <c r="AU129" s="17">
        <v>0</v>
      </c>
      <c r="AV129" s="17">
        <v>0</v>
      </c>
      <c r="AW129" s="17">
        <v>0</v>
      </c>
      <c r="AX129" s="17">
        <v>0.04</v>
      </c>
      <c r="AY129" s="17">
        <v>0.02</v>
      </c>
      <c r="AZ129" s="17">
        <v>0.02</v>
      </c>
      <c r="BA129" s="17">
        <v>0</v>
      </c>
      <c r="BB129" s="17">
        <v>0</v>
      </c>
      <c r="BC129" s="17">
        <v>0</v>
      </c>
      <c r="BD129" s="17">
        <v>0</v>
      </c>
      <c r="BE129" s="17">
        <v>0</v>
      </c>
      <c r="BF129" s="17">
        <v>0</v>
      </c>
      <c r="BG129" s="17">
        <v>0.02</v>
      </c>
      <c r="BH129" s="17">
        <v>0</v>
      </c>
      <c r="BI129" s="17">
        <v>0</v>
      </c>
      <c r="BJ129" s="17">
        <v>0.08</v>
      </c>
      <c r="BK129" s="17">
        <v>0</v>
      </c>
      <c r="BL129" s="17">
        <v>0</v>
      </c>
      <c r="BM129" s="17">
        <v>0</v>
      </c>
      <c r="BN129" s="17">
        <v>0</v>
      </c>
      <c r="BO129" s="17">
        <v>0</v>
      </c>
      <c r="BP129" s="17">
        <v>11.73</v>
      </c>
      <c r="BR129" s="17">
        <v>0</v>
      </c>
      <c r="BY129" s="41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/>
      <c r="HY129" s="12"/>
      <c r="HZ129" s="12"/>
      <c r="IA129" s="12"/>
      <c r="IB129" s="12"/>
      <c r="IC129" s="12"/>
      <c r="ID129" s="12"/>
      <c r="IE129" s="12"/>
    </row>
    <row r="130" spans="1:239" s="15" customFormat="1" ht="15" x14ac:dyDescent="0.25">
      <c r="A130" s="28" t="str">
        <f>"-"</f>
        <v>-</v>
      </c>
      <c r="B130" s="15" t="s">
        <v>77</v>
      </c>
      <c r="C130" s="16" t="str">
        <f>"30"</f>
        <v>30</v>
      </c>
      <c r="D130" s="16"/>
      <c r="E130" s="25">
        <v>1.98</v>
      </c>
      <c r="F130" s="25">
        <v>0</v>
      </c>
      <c r="G130" s="25">
        <v>0.36</v>
      </c>
      <c r="H130" s="25">
        <v>0.36</v>
      </c>
      <c r="I130" s="25">
        <v>10.02</v>
      </c>
      <c r="J130" s="25">
        <v>58.013999999999996</v>
      </c>
      <c r="K130" s="25">
        <v>0.06</v>
      </c>
      <c r="L130" s="25">
        <v>0</v>
      </c>
      <c r="M130" s="25">
        <v>0</v>
      </c>
      <c r="N130" s="25">
        <v>0</v>
      </c>
      <c r="O130" s="25">
        <v>0.36</v>
      </c>
      <c r="P130" s="25">
        <v>9.66</v>
      </c>
      <c r="Q130" s="25">
        <v>2.4900000000000002</v>
      </c>
      <c r="R130" s="25">
        <v>0</v>
      </c>
      <c r="S130" s="25">
        <v>0</v>
      </c>
      <c r="T130" s="25">
        <v>0.3</v>
      </c>
      <c r="U130" s="25">
        <v>0.75</v>
      </c>
      <c r="V130" s="25">
        <v>183</v>
      </c>
      <c r="W130" s="25">
        <v>73.5</v>
      </c>
      <c r="X130" s="15">
        <v>0</v>
      </c>
      <c r="Y130" s="15">
        <v>0</v>
      </c>
      <c r="Z130" s="15">
        <v>0</v>
      </c>
      <c r="AA130" s="15">
        <v>128.1</v>
      </c>
      <c r="AB130" s="15">
        <v>66.900000000000006</v>
      </c>
      <c r="AC130" s="15">
        <v>27.9</v>
      </c>
      <c r="AD130" s="15">
        <v>59.4</v>
      </c>
      <c r="AE130" s="15">
        <v>24</v>
      </c>
      <c r="AF130" s="15">
        <v>111.3</v>
      </c>
      <c r="AG130" s="15">
        <v>89.1</v>
      </c>
      <c r="AH130" s="15">
        <v>87.3</v>
      </c>
      <c r="AI130" s="15">
        <v>139.19999999999999</v>
      </c>
      <c r="AJ130" s="15">
        <v>37.200000000000003</v>
      </c>
      <c r="AK130" s="15">
        <v>93</v>
      </c>
      <c r="AL130" s="15">
        <v>458.7</v>
      </c>
      <c r="AM130" s="15">
        <v>81</v>
      </c>
      <c r="AN130" s="15">
        <v>157.80000000000001</v>
      </c>
      <c r="AO130" s="15">
        <v>87.3</v>
      </c>
      <c r="AP130" s="15">
        <v>54</v>
      </c>
      <c r="AQ130" s="15">
        <v>39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0.06</v>
      </c>
      <c r="AY130" s="15">
        <v>0.04</v>
      </c>
      <c r="AZ130" s="15">
        <v>0.03</v>
      </c>
      <c r="BA130" s="15">
        <v>0</v>
      </c>
      <c r="BB130" s="15">
        <v>0.01</v>
      </c>
      <c r="BC130" s="15">
        <v>0</v>
      </c>
      <c r="BD130" s="15">
        <v>0</v>
      </c>
      <c r="BE130" s="15">
        <v>0</v>
      </c>
      <c r="BF130" s="15">
        <v>0</v>
      </c>
      <c r="BG130" s="15">
        <v>0.03</v>
      </c>
      <c r="BH130" s="15">
        <v>0</v>
      </c>
      <c r="BI130" s="15">
        <v>0</v>
      </c>
      <c r="BJ130" s="15">
        <v>0.14000000000000001</v>
      </c>
      <c r="BK130" s="15">
        <v>0.02</v>
      </c>
      <c r="BL130" s="15">
        <v>0</v>
      </c>
      <c r="BM130" s="15">
        <v>0</v>
      </c>
      <c r="BN130" s="15">
        <v>0</v>
      </c>
      <c r="BO130" s="15">
        <v>0</v>
      </c>
      <c r="BP130" s="15">
        <v>14.1</v>
      </c>
      <c r="BR130" s="15">
        <v>0.25</v>
      </c>
      <c r="BY130" s="4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/>
      <c r="HY130" s="12"/>
      <c r="HZ130" s="12"/>
      <c r="IA130" s="12"/>
      <c r="IB130" s="12"/>
      <c r="IC130" s="12"/>
      <c r="ID130" s="12"/>
      <c r="IE130" s="12"/>
    </row>
    <row r="131" spans="1:239" s="19" customFormat="1" ht="14.25" x14ac:dyDescent="0.2">
      <c r="A131" s="39"/>
      <c r="B131" s="19" t="s">
        <v>78</v>
      </c>
      <c r="C131" s="20"/>
      <c r="D131" s="20"/>
      <c r="E131" s="21">
        <f t="shared" ref="E131:W131" si="10">SUM(E123:E130)</f>
        <v>24.980000000000004</v>
      </c>
      <c r="F131" s="21">
        <f t="shared" si="10"/>
        <v>13.84</v>
      </c>
      <c r="G131" s="21">
        <f t="shared" si="10"/>
        <v>35.950000000000003</v>
      </c>
      <c r="H131" s="21">
        <f t="shared" si="10"/>
        <v>13.359999999999998</v>
      </c>
      <c r="I131" s="21">
        <f t="shared" si="10"/>
        <v>82.259999999999991</v>
      </c>
      <c r="J131" s="21">
        <f t="shared" si="10"/>
        <v>775.21035124999992</v>
      </c>
      <c r="K131" s="21">
        <f t="shared" si="10"/>
        <v>11.790000000000003</v>
      </c>
      <c r="L131" s="21">
        <f t="shared" si="10"/>
        <v>8.19</v>
      </c>
      <c r="M131" s="21">
        <f t="shared" si="10"/>
        <v>4.3600000000000003</v>
      </c>
      <c r="N131" s="21">
        <f t="shared" si="10"/>
        <v>0</v>
      </c>
      <c r="O131" s="21">
        <f t="shared" si="10"/>
        <v>29.61</v>
      </c>
      <c r="P131" s="21">
        <f t="shared" si="10"/>
        <v>56.47</v>
      </c>
      <c r="Q131" s="21">
        <f t="shared" si="10"/>
        <v>7.33</v>
      </c>
      <c r="R131" s="21">
        <f t="shared" si="10"/>
        <v>0</v>
      </c>
      <c r="S131" s="21">
        <f t="shared" si="10"/>
        <v>0</v>
      </c>
      <c r="T131" s="21">
        <f t="shared" si="10"/>
        <v>2.1</v>
      </c>
      <c r="U131" s="21">
        <f t="shared" si="10"/>
        <v>8.5499999999999989</v>
      </c>
      <c r="V131" s="21">
        <f t="shared" si="10"/>
        <v>1330.41</v>
      </c>
      <c r="W131" s="21">
        <f t="shared" si="10"/>
        <v>1619.64</v>
      </c>
      <c r="X131" s="21">
        <v>0.36</v>
      </c>
      <c r="Y131" s="21">
        <v>837.41</v>
      </c>
      <c r="Z131" s="21">
        <v>907.22</v>
      </c>
      <c r="AA131" s="21">
        <v>1901.34</v>
      </c>
      <c r="AB131" s="21">
        <v>1823.44</v>
      </c>
      <c r="AC131" s="21">
        <v>549.85</v>
      </c>
      <c r="AD131" s="21">
        <v>1020.85</v>
      </c>
      <c r="AE131" s="21">
        <v>130.41</v>
      </c>
      <c r="AF131" s="21">
        <v>1236.47</v>
      </c>
      <c r="AG131" s="21">
        <v>484.72</v>
      </c>
      <c r="AH131" s="21">
        <v>970.94</v>
      </c>
      <c r="AI131" s="21">
        <v>940.32</v>
      </c>
      <c r="AJ131" s="21">
        <v>585.38</v>
      </c>
      <c r="AK131" s="21">
        <v>509.79</v>
      </c>
      <c r="AL131" s="21">
        <v>2674.02</v>
      </c>
      <c r="AM131" s="21">
        <v>153.09</v>
      </c>
      <c r="AN131" s="21">
        <v>699.64</v>
      </c>
      <c r="AO131" s="21">
        <v>449.45</v>
      </c>
      <c r="AP131" s="21">
        <v>777.22</v>
      </c>
      <c r="AQ131" s="21">
        <v>338.65</v>
      </c>
      <c r="AR131" s="21">
        <v>0.53</v>
      </c>
      <c r="AS131" s="21">
        <v>0.38</v>
      </c>
      <c r="AT131" s="21">
        <v>0.28999999999999998</v>
      </c>
      <c r="AU131" s="21">
        <v>0.73</v>
      </c>
      <c r="AV131" s="21">
        <v>0.22</v>
      </c>
      <c r="AW131" s="21">
        <v>0.78</v>
      </c>
      <c r="AX131" s="21">
        <v>0.1</v>
      </c>
      <c r="AY131" s="21">
        <v>3.82</v>
      </c>
      <c r="AZ131" s="21">
        <v>0.05</v>
      </c>
      <c r="BA131" s="21">
        <v>1.41</v>
      </c>
      <c r="BB131" s="21">
        <v>1.86</v>
      </c>
      <c r="BC131" s="21">
        <v>0.22</v>
      </c>
      <c r="BD131" s="21">
        <v>0</v>
      </c>
      <c r="BE131" s="21">
        <v>0.32</v>
      </c>
      <c r="BF131" s="21">
        <v>0.33</v>
      </c>
      <c r="BG131" s="21">
        <v>12.11</v>
      </c>
      <c r="BH131" s="21">
        <v>0</v>
      </c>
      <c r="BI131" s="21">
        <v>0</v>
      </c>
      <c r="BJ131" s="21">
        <v>9.84</v>
      </c>
      <c r="BK131" s="21">
        <v>0.1</v>
      </c>
      <c r="BL131" s="21">
        <v>0.02</v>
      </c>
      <c r="BM131" s="21">
        <v>0</v>
      </c>
      <c r="BN131" s="21">
        <v>0</v>
      </c>
      <c r="BO131" s="21">
        <v>0</v>
      </c>
      <c r="BP131" s="21">
        <v>678.02</v>
      </c>
      <c r="BQ131" s="19">
        <f>$J$131/$J$132*100</f>
        <v>57.493684919975671</v>
      </c>
      <c r="BR131" s="19">
        <v>275.82</v>
      </c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3"/>
      <c r="HW131" s="43"/>
      <c r="HX131" s="43"/>
      <c r="HY131" s="43"/>
      <c r="HZ131" s="43"/>
      <c r="IA131" s="43"/>
      <c r="IB131" s="43"/>
      <c r="IC131" s="43"/>
      <c r="ID131" s="43"/>
      <c r="IE131" s="43"/>
    </row>
    <row r="132" spans="1:239" s="19" customFormat="1" ht="14.25" x14ac:dyDescent="0.2">
      <c r="A132" s="39"/>
      <c r="B132" s="19" t="s">
        <v>79</v>
      </c>
      <c r="C132" s="20"/>
      <c r="D132" s="20"/>
      <c r="E132" s="21">
        <v>43.7</v>
      </c>
      <c r="F132" s="21">
        <v>21.75</v>
      </c>
      <c r="G132" s="21">
        <v>49.23</v>
      </c>
      <c r="H132" s="21">
        <v>15.19</v>
      </c>
      <c r="I132" s="21">
        <v>173.32</v>
      </c>
      <c r="J132" s="21">
        <v>1348.34</v>
      </c>
      <c r="K132" s="21">
        <v>20.329999999999998</v>
      </c>
      <c r="L132" s="21">
        <v>8.3699999999999992</v>
      </c>
      <c r="M132" s="21">
        <v>12.61</v>
      </c>
      <c r="N132" s="21">
        <v>0</v>
      </c>
      <c r="O132" s="21">
        <v>59.28</v>
      </c>
      <c r="P132" s="21">
        <v>114.04</v>
      </c>
      <c r="Q132" s="21">
        <v>12.93</v>
      </c>
      <c r="R132" s="21">
        <v>0</v>
      </c>
      <c r="S132" s="21">
        <v>0</v>
      </c>
      <c r="T132" s="21">
        <v>3.93</v>
      </c>
      <c r="U132" s="21">
        <v>13.04</v>
      </c>
      <c r="V132" s="21">
        <v>2056.7199999999998</v>
      </c>
      <c r="W132" s="21">
        <v>2332.8000000000002</v>
      </c>
      <c r="X132" s="21">
        <v>0.36</v>
      </c>
      <c r="Y132" s="21">
        <v>1571.84</v>
      </c>
      <c r="Z132" s="21">
        <v>1513.85</v>
      </c>
      <c r="AA132" s="21">
        <v>3239.74</v>
      </c>
      <c r="AB132" s="21">
        <v>2735.86</v>
      </c>
      <c r="AC132" s="21">
        <v>872.41</v>
      </c>
      <c r="AD132" s="21">
        <v>1640.69</v>
      </c>
      <c r="AE132" s="21">
        <v>309.54000000000002</v>
      </c>
      <c r="AF132" s="21">
        <v>2026.9</v>
      </c>
      <c r="AG132" s="21">
        <v>1230.72</v>
      </c>
      <c r="AH132" s="21">
        <v>1757.36</v>
      </c>
      <c r="AI132" s="21">
        <v>2104.31</v>
      </c>
      <c r="AJ132" s="21">
        <v>1062.1600000000001</v>
      </c>
      <c r="AK132" s="21">
        <v>1204.6099999999999</v>
      </c>
      <c r="AL132" s="21">
        <v>6448.76</v>
      </c>
      <c r="AM132" s="21">
        <v>367.11</v>
      </c>
      <c r="AN132" s="21">
        <v>1779.96</v>
      </c>
      <c r="AO132" s="21">
        <v>1180.8800000000001</v>
      </c>
      <c r="AP132" s="21">
        <v>1269.3800000000001</v>
      </c>
      <c r="AQ132" s="21">
        <v>620.27</v>
      </c>
      <c r="AR132" s="21">
        <v>0.77</v>
      </c>
      <c r="AS132" s="21">
        <v>0.43</v>
      </c>
      <c r="AT132" s="21">
        <v>0.34</v>
      </c>
      <c r="AU132" s="21">
        <v>0.85</v>
      </c>
      <c r="AV132" s="21">
        <v>0.37</v>
      </c>
      <c r="AW132" s="21">
        <v>1.29</v>
      </c>
      <c r="AX132" s="21">
        <v>0.16</v>
      </c>
      <c r="AY132" s="21">
        <v>5.53</v>
      </c>
      <c r="AZ132" s="21">
        <v>0.08</v>
      </c>
      <c r="BA132" s="21">
        <v>1.9</v>
      </c>
      <c r="BB132" s="21">
        <v>1.86</v>
      </c>
      <c r="BC132" s="21">
        <v>0.22</v>
      </c>
      <c r="BD132" s="21">
        <v>0</v>
      </c>
      <c r="BE132" s="21">
        <v>0.32</v>
      </c>
      <c r="BF132" s="21">
        <v>0.52</v>
      </c>
      <c r="BG132" s="21">
        <v>13.61</v>
      </c>
      <c r="BH132" s="21">
        <v>0</v>
      </c>
      <c r="BI132" s="21">
        <v>0</v>
      </c>
      <c r="BJ132" s="21">
        <v>10.220000000000001</v>
      </c>
      <c r="BK132" s="21">
        <v>0.11</v>
      </c>
      <c r="BL132" s="21">
        <v>0.02</v>
      </c>
      <c r="BM132" s="21">
        <v>0</v>
      </c>
      <c r="BN132" s="21">
        <v>0</v>
      </c>
      <c r="BO132" s="21">
        <v>0</v>
      </c>
      <c r="BP132" s="21">
        <v>1132.3699999999999</v>
      </c>
      <c r="BR132" s="19">
        <v>335.33</v>
      </c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3"/>
      <c r="HW132" s="43"/>
      <c r="HX132" s="43"/>
      <c r="HY132" s="43"/>
      <c r="HZ132" s="43"/>
      <c r="IA132" s="43"/>
      <c r="IB132" s="43"/>
      <c r="IC132" s="43"/>
      <c r="ID132" s="43"/>
      <c r="IE132" s="43"/>
    </row>
    <row r="133" spans="1:239" s="5" customFormat="1" ht="15" x14ac:dyDescent="0.25">
      <c r="A133" s="37"/>
      <c r="C133" s="11"/>
      <c r="D133" s="11"/>
      <c r="E133" s="11"/>
      <c r="F133" s="11"/>
      <c r="G133" s="11"/>
      <c r="H133" s="11"/>
      <c r="I133" s="11"/>
      <c r="J133" s="11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/>
      <c r="HY133" s="12"/>
      <c r="HZ133" s="12"/>
      <c r="IA133" s="12"/>
      <c r="IB133" s="12"/>
      <c r="IC133" s="12"/>
      <c r="ID133" s="12"/>
      <c r="IE133" s="12"/>
    </row>
    <row r="134" spans="1:239" s="5" customFormat="1" ht="15" x14ac:dyDescent="0.25">
      <c r="A134" s="37"/>
      <c r="C134" s="11"/>
      <c r="D134" s="11"/>
      <c r="E134" s="11"/>
      <c r="F134" s="11"/>
      <c r="G134" s="11"/>
      <c r="H134" s="11"/>
      <c r="I134" s="11"/>
      <c r="J134" s="11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/>
      <c r="HY134" s="12"/>
      <c r="HZ134" s="12"/>
      <c r="IA134" s="12"/>
      <c r="IB134" s="12"/>
      <c r="IC134" s="12"/>
      <c r="ID134" s="12"/>
      <c r="IE134" s="12"/>
    </row>
    <row r="135" spans="1:239" s="5" customFormat="1" ht="15" x14ac:dyDescent="0.25">
      <c r="A135" s="37"/>
      <c r="C135" s="11"/>
      <c r="D135" s="11"/>
      <c r="E135" s="11"/>
      <c r="F135" s="11"/>
      <c r="G135" s="11"/>
      <c r="H135" s="11"/>
      <c r="I135" s="11"/>
      <c r="J135" s="11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</row>
    <row r="136" spans="1:239" s="5" customFormat="1" ht="15" x14ac:dyDescent="0.25">
      <c r="A136" s="37"/>
      <c r="C136" s="11"/>
      <c r="D136" s="11"/>
      <c r="E136" s="11"/>
      <c r="F136" s="11"/>
      <c r="G136" s="11"/>
      <c r="H136" s="11"/>
      <c r="I136" s="11"/>
      <c r="J136" s="11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/>
      <c r="HY136" s="12"/>
      <c r="HZ136" s="12"/>
      <c r="IA136" s="12"/>
      <c r="IB136" s="12"/>
      <c r="IC136" s="12"/>
      <c r="ID136" s="12"/>
      <c r="IE136" s="12"/>
    </row>
    <row r="137" spans="1:239" s="5" customFormat="1" ht="15" x14ac:dyDescent="0.25">
      <c r="A137" s="37"/>
      <c r="C137" s="11"/>
      <c r="D137" s="11"/>
      <c r="E137" s="11"/>
      <c r="F137" s="11"/>
      <c r="G137" s="11"/>
      <c r="H137" s="11"/>
      <c r="I137" s="11"/>
      <c r="J137" s="11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</row>
    <row r="138" spans="1:239" s="5" customFormat="1" ht="15" x14ac:dyDescent="0.25">
      <c r="A138" s="37"/>
      <c r="C138" s="11"/>
      <c r="D138" s="11"/>
      <c r="E138" s="11"/>
      <c r="F138" s="11"/>
      <c r="G138" s="11"/>
      <c r="H138" s="11"/>
      <c r="I138" s="11"/>
      <c r="J138" s="11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/>
      <c r="HY138" s="12"/>
      <c r="HZ138" s="12"/>
      <c r="IA138" s="12"/>
      <c r="IB138" s="12"/>
      <c r="IC138" s="12"/>
      <c r="ID138" s="12"/>
      <c r="IE138" s="12"/>
    </row>
    <row r="139" spans="1:239" s="5" customFormat="1" ht="15" x14ac:dyDescent="0.25">
      <c r="A139" s="37"/>
      <c r="C139" s="11"/>
      <c r="D139" s="11"/>
      <c r="E139" s="11"/>
      <c r="F139" s="11"/>
      <c r="G139" s="11"/>
      <c r="H139" s="11"/>
      <c r="I139" s="11"/>
      <c r="J139" s="11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</row>
    <row r="140" spans="1:239" s="5" customFormat="1" ht="15" x14ac:dyDescent="0.25">
      <c r="A140" s="37"/>
      <c r="C140" s="11"/>
      <c r="D140" s="11"/>
      <c r="E140" s="11"/>
      <c r="F140" s="11"/>
      <c r="G140" s="11"/>
      <c r="H140" s="11"/>
      <c r="I140" s="11"/>
      <c r="J140" s="11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</row>
    <row r="141" spans="1:239" s="5" customFormat="1" ht="15" x14ac:dyDescent="0.25">
      <c r="A141" s="37"/>
      <c r="C141" s="11"/>
      <c r="D141" s="11"/>
      <c r="E141" s="11"/>
      <c r="F141" s="11"/>
      <c r="G141" s="11"/>
      <c r="H141" s="11"/>
      <c r="I141" s="11"/>
      <c r="J141" s="11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</row>
    <row r="142" spans="1:239" s="5" customFormat="1" ht="15" x14ac:dyDescent="0.25">
      <c r="A142" s="37"/>
      <c r="C142" s="11"/>
      <c r="D142" s="11"/>
      <c r="E142" s="11"/>
      <c r="F142" s="11"/>
      <c r="G142" s="11"/>
      <c r="H142" s="11"/>
      <c r="I142" s="11"/>
      <c r="J142" s="11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</row>
    <row r="143" spans="1:239" s="5" customFormat="1" ht="15" x14ac:dyDescent="0.25">
      <c r="A143" s="37"/>
      <c r="C143" s="11"/>
      <c r="D143" s="11"/>
      <c r="E143" s="11"/>
      <c r="F143" s="11"/>
      <c r="G143" s="11"/>
      <c r="H143" s="11"/>
      <c r="I143" s="11"/>
      <c r="J143" s="11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</row>
    <row r="144" spans="1:239" s="5" customFormat="1" ht="15" x14ac:dyDescent="0.25">
      <c r="A144" s="37"/>
      <c r="C144" s="11"/>
      <c r="D144" s="11"/>
      <c r="E144" s="11"/>
      <c r="F144" s="11"/>
      <c r="G144" s="11"/>
      <c r="H144" s="11"/>
      <c r="I144" s="11"/>
      <c r="J144" s="11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</row>
    <row r="145" spans="1:239" s="5" customFormat="1" ht="15" x14ac:dyDescent="0.25">
      <c r="A145" s="37"/>
      <c r="C145" s="11"/>
      <c r="D145" s="11"/>
      <c r="E145" s="11"/>
      <c r="F145" s="11"/>
      <c r="G145" s="11"/>
      <c r="H145" s="11"/>
      <c r="I145" s="11"/>
      <c r="J145" s="11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</row>
    <row r="146" spans="1:239" s="5" customFormat="1" ht="15" x14ac:dyDescent="0.25">
      <c r="A146" s="37"/>
      <c r="C146" s="11"/>
      <c r="D146" s="11"/>
      <c r="E146" s="11"/>
      <c r="F146" s="11"/>
      <c r="G146" s="11"/>
      <c r="H146" s="11"/>
      <c r="I146" s="11"/>
      <c r="J146" s="11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</row>
    <row r="147" spans="1:239" s="5" customFormat="1" ht="15" x14ac:dyDescent="0.25">
      <c r="A147" s="37"/>
      <c r="C147" s="11"/>
      <c r="D147" s="11"/>
      <c r="E147" s="11"/>
      <c r="F147" s="11"/>
      <c r="G147" s="11"/>
      <c r="H147" s="11"/>
      <c r="I147" s="11"/>
      <c r="J147" s="11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</row>
    <row r="148" spans="1:239" s="5" customFormat="1" ht="15" x14ac:dyDescent="0.25">
      <c r="A148" s="37"/>
      <c r="C148" s="11"/>
      <c r="D148" s="11"/>
      <c r="E148" s="11"/>
      <c r="F148" s="11"/>
      <c r="G148" s="11"/>
      <c r="H148" s="11"/>
      <c r="I148" s="11"/>
      <c r="J148" s="11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</row>
    <row r="149" spans="1:239" s="5" customFormat="1" ht="15" x14ac:dyDescent="0.25">
      <c r="A149" s="37"/>
      <c r="B149" s="5" t="s">
        <v>88</v>
      </c>
      <c r="C149" s="11"/>
      <c r="D149" s="11"/>
      <c r="E149" s="11"/>
      <c r="F149" s="11"/>
      <c r="G149" s="11"/>
      <c r="H149" s="11"/>
      <c r="I149" s="11"/>
      <c r="J149" s="11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/>
      <c r="GZ149" s="12"/>
      <c r="HA149" s="12"/>
      <c r="HB149" s="12"/>
      <c r="HC149" s="12"/>
      <c r="HD149" s="12"/>
      <c r="HE149" s="12"/>
      <c r="HF149" s="12"/>
      <c r="HG149" s="12"/>
      <c r="HH149" s="12"/>
      <c r="HI149" s="12"/>
      <c r="HJ149" s="12"/>
      <c r="HK149" s="12"/>
      <c r="HL149" s="12"/>
      <c r="HM149" s="12"/>
      <c r="HN149" s="12"/>
      <c r="HO149" s="12"/>
      <c r="HP149" s="12"/>
      <c r="HQ149" s="12"/>
      <c r="HR149" s="12"/>
      <c r="HS149" s="12"/>
      <c r="HT149" s="12"/>
      <c r="HU149" s="12"/>
      <c r="HV149" s="12"/>
      <c r="HW149" s="12"/>
      <c r="HX149" s="12"/>
      <c r="HY149" s="12"/>
      <c r="HZ149" s="12"/>
      <c r="IA149" s="12"/>
      <c r="IB149" s="12"/>
      <c r="IC149" s="12"/>
      <c r="ID149" s="12"/>
      <c r="IE149" s="12"/>
    </row>
    <row r="150" spans="1:239" s="5" customFormat="1" ht="15" x14ac:dyDescent="0.25">
      <c r="A150" s="32" t="s">
        <v>157</v>
      </c>
      <c r="B150" s="29" t="s">
        <v>0</v>
      </c>
      <c r="C150" s="29" t="s">
        <v>6</v>
      </c>
      <c r="D150" s="35" t="s">
        <v>158</v>
      </c>
      <c r="E150" s="29" t="s">
        <v>2</v>
      </c>
      <c r="F150" s="29"/>
      <c r="G150" s="29" t="s">
        <v>8</v>
      </c>
      <c r="H150" s="29"/>
      <c r="I150" s="29" t="s">
        <v>7</v>
      </c>
      <c r="J150" s="30" t="s">
        <v>5</v>
      </c>
      <c r="K150" s="5" t="s">
        <v>9</v>
      </c>
      <c r="L150" s="5" t="s">
        <v>10</v>
      </c>
      <c r="M150" s="5" t="s">
        <v>65</v>
      </c>
      <c r="N150" s="5" t="s">
        <v>11</v>
      </c>
      <c r="O150" s="5" t="s">
        <v>12</v>
      </c>
      <c r="P150" s="5" t="s">
        <v>13</v>
      </c>
      <c r="Q150" s="5" t="s">
        <v>14</v>
      </c>
      <c r="R150" s="5" t="s">
        <v>15</v>
      </c>
      <c r="S150" s="5" t="s">
        <v>16</v>
      </c>
      <c r="T150" s="5" t="s">
        <v>17</v>
      </c>
      <c r="U150" s="5" t="s">
        <v>18</v>
      </c>
      <c r="V150" s="5" t="s">
        <v>19</v>
      </c>
      <c r="W150" s="5" t="s">
        <v>20</v>
      </c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/>
      <c r="HI150" s="12"/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/>
      <c r="HX150" s="12"/>
      <c r="HY150" s="12"/>
      <c r="HZ150" s="12"/>
      <c r="IA150" s="12"/>
      <c r="IB150" s="12"/>
      <c r="IC150" s="12"/>
      <c r="ID150" s="12"/>
      <c r="IE150" s="12"/>
    </row>
    <row r="151" spans="1:239" s="5" customFormat="1" ht="30" x14ac:dyDescent="0.25">
      <c r="A151" s="33"/>
      <c r="B151" s="29"/>
      <c r="C151" s="29"/>
      <c r="D151" s="36"/>
      <c r="E151" s="27" t="s">
        <v>1</v>
      </c>
      <c r="F151" s="27" t="s">
        <v>3</v>
      </c>
      <c r="G151" s="27" t="s">
        <v>1</v>
      </c>
      <c r="H151" s="27" t="s">
        <v>4</v>
      </c>
      <c r="I151" s="29"/>
      <c r="J151" s="31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/>
      <c r="HH151" s="12"/>
      <c r="HI151" s="12"/>
      <c r="HJ151" s="12"/>
      <c r="HK151" s="12"/>
      <c r="HL151" s="12"/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/>
      <c r="HX151" s="12"/>
      <c r="HY151" s="12"/>
      <c r="HZ151" s="12"/>
      <c r="IA151" s="12"/>
      <c r="IB151" s="12"/>
      <c r="IC151" s="12"/>
      <c r="ID151" s="12"/>
      <c r="IE151" s="12"/>
    </row>
    <row r="152" spans="1:239" s="17" customFormat="1" ht="15" x14ac:dyDescent="0.25">
      <c r="A152" s="38" t="str">
        <f>"340"</f>
        <v>340</v>
      </c>
      <c r="B152" s="17" t="s">
        <v>110</v>
      </c>
      <c r="C152" s="18" t="str">
        <f>"150"</f>
        <v>150</v>
      </c>
      <c r="D152" s="18"/>
      <c r="E152" s="24">
        <v>14.41</v>
      </c>
      <c r="F152" s="24">
        <v>14.41</v>
      </c>
      <c r="G152" s="24">
        <v>17.940000000000001</v>
      </c>
      <c r="H152" s="24">
        <v>0</v>
      </c>
      <c r="I152" s="24">
        <v>1.83</v>
      </c>
      <c r="J152" s="24">
        <v>226.16257999999999</v>
      </c>
      <c r="K152" s="24">
        <v>7.16</v>
      </c>
      <c r="L152" s="24">
        <v>0.15</v>
      </c>
      <c r="M152" s="24">
        <v>6.72</v>
      </c>
      <c r="N152" s="24">
        <v>0</v>
      </c>
      <c r="O152" s="24">
        <v>1.83</v>
      </c>
      <c r="P152" s="24">
        <v>0</v>
      </c>
      <c r="Q152" s="24">
        <v>0</v>
      </c>
      <c r="R152" s="24">
        <v>0</v>
      </c>
      <c r="S152" s="24">
        <v>0</v>
      </c>
      <c r="T152" s="24">
        <v>0.02</v>
      </c>
      <c r="U152" s="24">
        <v>1.89</v>
      </c>
      <c r="V152" s="24">
        <v>322.52</v>
      </c>
      <c r="W152" s="24">
        <v>174.48</v>
      </c>
      <c r="X152" s="17">
        <v>0</v>
      </c>
      <c r="Y152" s="17">
        <v>838.87</v>
      </c>
      <c r="Z152" s="17">
        <v>649.28</v>
      </c>
      <c r="AA152" s="17">
        <v>1442.95</v>
      </c>
      <c r="AB152" s="17">
        <v>1079.8699999999999</v>
      </c>
      <c r="AC152" s="17">
        <v>559.61</v>
      </c>
      <c r="AD152" s="17">
        <v>763.7</v>
      </c>
      <c r="AE152" s="17">
        <v>251.39</v>
      </c>
      <c r="AF152" s="17">
        <v>916.69</v>
      </c>
      <c r="AG152" s="17">
        <v>926.05</v>
      </c>
      <c r="AH152" s="17">
        <v>1312.84</v>
      </c>
      <c r="AI152" s="17">
        <v>1745.97</v>
      </c>
      <c r="AJ152" s="17">
        <v>471.31</v>
      </c>
      <c r="AK152" s="17">
        <v>676.85</v>
      </c>
      <c r="AL152" s="17">
        <v>2797.52</v>
      </c>
      <c r="AM152" s="17">
        <v>15.97</v>
      </c>
      <c r="AN152" s="17">
        <v>624.6</v>
      </c>
      <c r="AO152" s="17">
        <v>1167.3</v>
      </c>
      <c r="AP152" s="17">
        <v>633.48</v>
      </c>
      <c r="AQ152" s="17">
        <v>363.36</v>
      </c>
      <c r="AR152" s="17">
        <v>0.39</v>
      </c>
      <c r="AS152" s="17">
        <v>0.41</v>
      </c>
      <c r="AT152" s="17">
        <v>0.3</v>
      </c>
      <c r="AU152" s="17">
        <v>0.72</v>
      </c>
      <c r="AV152" s="17">
        <v>0.12</v>
      </c>
      <c r="AW152" s="17">
        <v>0.61</v>
      </c>
      <c r="AX152" s="17">
        <v>0</v>
      </c>
      <c r="AY152" s="17">
        <v>2.25</v>
      </c>
      <c r="AZ152" s="17">
        <v>0</v>
      </c>
      <c r="BA152" s="17">
        <v>0.7</v>
      </c>
      <c r="BB152" s="17">
        <v>0.19</v>
      </c>
      <c r="BC152" s="17">
        <v>0.15</v>
      </c>
      <c r="BD152" s="17">
        <v>0</v>
      </c>
      <c r="BE152" s="17">
        <v>0.31</v>
      </c>
      <c r="BF152" s="17">
        <v>0.22</v>
      </c>
      <c r="BG152" s="17">
        <v>8.84</v>
      </c>
      <c r="BH152" s="17">
        <v>0</v>
      </c>
      <c r="BI152" s="17">
        <v>0</v>
      </c>
      <c r="BJ152" s="17">
        <v>2.68</v>
      </c>
      <c r="BK152" s="17">
        <v>7.0000000000000007E-2</v>
      </c>
      <c r="BL152" s="17">
        <v>0.02</v>
      </c>
      <c r="BM152" s="17">
        <v>0</v>
      </c>
      <c r="BN152" s="17">
        <v>0</v>
      </c>
      <c r="BO152" s="17">
        <v>0</v>
      </c>
      <c r="BP152" s="17">
        <v>105.67</v>
      </c>
      <c r="BR152" s="17">
        <v>315.27</v>
      </c>
      <c r="BY152" s="41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/>
      <c r="HY152" s="12"/>
      <c r="HZ152" s="12"/>
      <c r="IA152" s="12"/>
      <c r="IB152" s="12"/>
      <c r="IC152" s="12"/>
      <c r="ID152" s="12"/>
      <c r="IE152" s="12"/>
    </row>
    <row r="153" spans="1:239" s="17" customFormat="1" ht="15" x14ac:dyDescent="0.25">
      <c r="A153" s="38" t="str">
        <f>""</f>
        <v/>
      </c>
      <c r="B153" s="17" t="s">
        <v>147</v>
      </c>
      <c r="C153" s="23">
        <v>30</v>
      </c>
      <c r="D153" s="23"/>
      <c r="E153" s="24">
        <v>0.23</v>
      </c>
      <c r="F153" s="24">
        <v>0</v>
      </c>
      <c r="G153" s="24">
        <v>0.02</v>
      </c>
      <c r="H153" s="24">
        <v>0.05</v>
      </c>
      <c r="I153" s="24">
        <v>0.68</v>
      </c>
      <c r="J153" s="24">
        <v>4.38</v>
      </c>
      <c r="K153" s="24">
        <v>0</v>
      </c>
      <c r="L153" s="24">
        <v>0</v>
      </c>
      <c r="M153" s="24">
        <v>0</v>
      </c>
      <c r="N153" s="24">
        <v>0</v>
      </c>
      <c r="O153" s="24">
        <v>1.0900000000000001</v>
      </c>
      <c r="P153" s="24">
        <v>0.05</v>
      </c>
      <c r="Q153" s="24">
        <v>0.46</v>
      </c>
      <c r="R153" s="24">
        <v>0</v>
      </c>
      <c r="S153" s="24">
        <v>0</v>
      </c>
      <c r="T153" s="24">
        <v>0.05</v>
      </c>
      <c r="U153" s="24">
        <v>0.25</v>
      </c>
      <c r="V153" s="24">
        <v>4</v>
      </c>
      <c r="W153" s="24">
        <v>62.04</v>
      </c>
      <c r="X153" s="17">
        <v>0</v>
      </c>
      <c r="Y153" s="17">
        <v>11.28</v>
      </c>
      <c r="Z153" s="17">
        <v>12.22</v>
      </c>
      <c r="AA153" s="17">
        <v>16.920000000000002</v>
      </c>
      <c r="AB153" s="17">
        <v>18.8</v>
      </c>
      <c r="AC153" s="17">
        <v>3.29</v>
      </c>
      <c r="AD153" s="17">
        <v>13.63</v>
      </c>
      <c r="AE153" s="17">
        <v>3.76</v>
      </c>
      <c r="AF153" s="17">
        <v>11.75</v>
      </c>
      <c r="AG153" s="17">
        <v>12.69</v>
      </c>
      <c r="AH153" s="17">
        <v>10.81</v>
      </c>
      <c r="AI153" s="17">
        <v>64.86</v>
      </c>
      <c r="AJ153" s="17">
        <v>7.52</v>
      </c>
      <c r="AK153" s="17">
        <v>9.4</v>
      </c>
      <c r="AL153" s="17">
        <v>241.58</v>
      </c>
      <c r="AM153" s="17">
        <v>0</v>
      </c>
      <c r="AN153" s="17">
        <v>8.93</v>
      </c>
      <c r="AO153" s="17">
        <v>12.22</v>
      </c>
      <c r="AP153" s="17">
        <v>11.75</v>
      </c>
      <c r="AQ153" s="17">
        <v>2.35</v>
      </c>
      <c r="AR153" s="17">
        <v>0</v>
      </c>
      <c r="AS153" s="17">
        <v>0</v>
      </c>
      <c r="AT153" s="17">
        <v>0</v>
      </c>
      <c r="AU153" s="17">
        <v>0</v>
      </c>
      <c r="AV153" s="17">
        <v>0</v>
      </c>
      <c r="AW153" s="17">
        <v>0</v>
      </c>
      <c r="AX153" s="17">
        <v>0</v>
      </c>
      <c r="AY153" s="17">
        <v>0</v>
      </c>
      <c r="AZ153" s="17">
        <v>0</v>
      </c>
      <c r="BA153" s="17">
        <v>0</v>
      </c>
      <c r="BB153" s="17">
        <v>0</v>
      </c>
      <c r="BC153" s="17">
        <v>0</v>
      </c>
      <c r="BD153" s="17">
        <v>0</v>
      </c>
      <c r="BE153" s="17">
        <v>0</v>
      </c>
      <c r="BF153" s="17">
        <v>0</v>
      </c>
      <c r="BG153" s="17">
        <v>0</v>
      </c>
      <c r="BH153" s="17">
        <v>0</v>
      </c>
      <c r="BI153" s="17">
        <v>0</v>
      </c>
      <c r="BJ153" s="17">
        <v>0</v>
      </c>
      <c r="BK153" s="17">
        <v>0</v>
      </c>
      <c r="BL153" s="17">
        <v>0</v>
      </c>
      <c r="BM153" s="17">
        <v>0</v>
      </c>
      <c r="BN153" s="17">
        <v>0</v>
      </c>
      <c r="BO153" s="17">
        <v>0</v>
      </c>
      <c r="BP153" s="17">
        <v>46</v>
      </c>
      <c r="BR153" s="17">
        <v>53.33</v>
      </c>
      <c r="BY153" s="41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/>
      <c r="HI153" s="12"/>
      <c r="HJ153" s="12"/>
      <c r="HK153" s="12"/>
      <c r="HL153" s="12"/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/>
      <c r="HX153" s="12"/>
      <c r="HY153" s="12"/>
      <c r="HZ153" s="12"/>
      <c r="IA153" s="12"/>
      <c r="IB153" s="12"/>
      <c r="IC153" s="12"/>
      <c r="ID153" s="12"/>
      <c r="IE153" s="12"/>
    </row>
    <row r="154" spans="1:239" s="17" customFormat="1" ht="15" x14ac:dyDescent="0.25">
      <c r="A154" s="38" t="str">
        <f>"692"</f>
        <v>692</v>
      </c>
      <c r="B154" s="17" t="s">
        <v>102</v>
      </c>
      <c r="C154" s="18" t="str">
        <f>"180"</f>
        <v>180</v>
      </c>
      <c r="D154" s="18"/>
      <c r="E154" s="24">
        <v>2.34</v>
      </c>
      <c r="F154" s="24">
        <v>1.28</v>
      </c>
      <c r="G154" s="24">
        <v>1.67</v>
      </c>
      <c r="H154" s="24">
        <v>0.25</v>
      </c>
      <c r="I154" s="24">
        <v>11.85</v>
      </c>
      <c r="J154" s="24">
        <v>69.512923999999998</v>
      </c>
      <c r="K154" s="24">
        <v>0.9</v>
      </c>
      <c r="L154" s="24">
        <v>0</v>
      </c>
      <c r="M154" s="24">
        <v>0</v>
      </c>
      <c r="N154" s="24">
        <v>0</v>
      </c>
      <c r="O154" s="24">
        <v>11.85</v>
      </c>
      <c r="P154" s="24">
        <v>0</v>
      </c>
      <c r="Q154" s="24">
        <v>0</v>
      </c>
      <c r="R154" s="24">
        <v>0</v>
      </c>
      <c r="S154" s="24">
        <v>0</v>
      </c>
      <c r="T154" s="24">
        <v>0.05</v>
      </c>
      <c r="U154" s="24">
        <v>0.33</v>
      </c>
      <c r="V154" s="24">
        <v>22.37</v>
      </c>
      <c r="W154" s="24">
        <v>65.34</v>
      </c>
      <c r="X154" s="17">
        <v>0</v>
      </c>
      <c r="Y154" s="17">
        <v>71.88</v>
      </c>
      <c r="Z154" s="17">
        <v>71</v>
      </c>
      <c r="AA154" s="17">
        <v>121.72</v>
      </c>
      <c r="AB154" s="17">
        <v>97.9</v>
      </c>
      <c r="AC154" s="17">
        <v>32.630000000000003</v>
      </c>
      <c r="AD154" s="17">
        <v>57.33</v>
      </c>
      <c r="AE154" s="17">
        <v>18.96</v>
      </c>
      <c r="AF154" s="17">
        <v>64.39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7">
        <v>0</v>
      </c>
      <c r="AM154" s="17">
        <v>0</v>
      </c>
      <c r="AN154" s="17">
        <v>0</v>
      </c>
      <c r="AO154" s="17">
        <v>0</v>
      </c>
      <c r="AP154" s="17">
        <v>81.14</v>
      </c>
      <c r="AQ154" s="17">
        <v>11.47</v>
      </c>
      <c r="AR154" s="17">
        <v>0</v>
      </c>
      <c r="AS154" s="17">
        <v>0</v>
      </c>
      <c r="AT154" s="17">
        <v>0</v>
      </c>
      <c r="AU154" s="17">
        <v>0</v>
      </c>
      <c r="AV154" s="17">
        <v>0</v>
      </c>
      <c r="AW154" s="17">
        <v>0</v>
      </c>
      <c r="AX154" s="17">
        <v>0</v>
      </c>
      <c r="AY154" s="17">
        <v>0</v>
      </c>
      <c r="AZ154" s="17">
        <v>0</v>
      </c>
      <c r="BA154" s="17">
        <v>0</v>
      </c>
      <c r="BB154" s="17">
        <v>0</v>
      </c>
      <c r="BC154" s="17">
        <v>0</v>
      </c>
      <c r="BD154" s="17">
        <v>0</v>
      </c>
      <c r="BE154" s="17">
        <v>0</v>
      </c>
      <c r="BF154" s="17">
        <v>0</v>
      </c>
      <c r="BG154" s="17">
        <v>0</v>
      </c>
      <c r="BH154" s="17">
        <v>0</v>
      </c>
      <c r="BI154" s="17">
        <v>0</v>
      </c>
      <c r="BJ154" s="17">
        <v>0</v>
      </c>
      <c r="BK154" s="17">
        <v>0</v>
      </c>
      <c r="BL154" s="17">
        <v>0</v>
      </c>
      <c r="BM154" s="17">
        <v>0</v>
      </c>
      <c r="BN154" s="17">
        <v>0</v>
      </c>
      <c r="BO154" s="17">
        <v>0</v>
      </c>
      <c r="BP154" s="17">
        <v>195.29</v>
      </c>
      <c r="BR154" s="17">
        <v>9.68</v>
      </c>
      <c r="BY154" s="41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</row>
    <row r="155" spans="1:239" s="17" customFormat="1" ht="15" x14ac:dyDescent="0.25">
      <c r="A155" s="38">
        <v>767</v>
      </c>
      <c r="B155" s="17" t="s">
        <v>149</v>
      </c>
      <c r="C155" s="23">
        <v>50</v>
      </c>
      <c r="D155" s="23"/>
      <c r="E155" s="24">
        <v>3.93</v>
      </c>
      <c r="F155" s="24"/>
      <c r="G155" s="24">
        <v>3.52</v>
      </c>
      <c r="H155" s="24"/>
      <c r="I155" s="24">
        <v>327.85</v>
      </c>
      <c r="J155" s="24">
        <v>162.07</v>
      </c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17">
        <v>0</v>
      </c>
      <c r="Y155" s="17">
        <v>287.42</v>
      </c>
      <c r="Z155" s="17">
        <v>240.32</v>
      </c>
      <c r="AA155" s="17">
        <v>456.75</v>
      </c>
      <c r="AB155" s="17">
        <v>275.83</v>
      </c>
      <c r="AC155" s="17">
        <v>141.06</v>
      </c>
      <c r="AD155" s="17">
        <v>218.76</v>
      </c>
      <c r="AE155" s="17">
        <v>111.22</v>
      </c>
      <c r="AF155" s="17">
        <v>280.35000000000002</v>
      </c>
      <c r="AG155" s="17">
        <v>186.1</v>
      </c>
      <c r="AH155" s="17">
        <v>215.69</v>
      </c>
      <c r="AI155" s="17">
        <v>360.83</v>
      </c>
      <c r="AJ155" s="17">
        <v>343.7</v>
      </c>
      <c r="AK155" s="17">
        <v>149.55000000000001</v>
      </c>
      <c r="AL155" s="17">
        <v>1359.9</v>
      </c>
      <c r="AM155" s="17">
        <v>0.5</v>
      </c>
      <c r="AN155" s="17">
        <v>540.65</v>
      </c>
      <c r="AO155" s="17">
        <v>307.86</v>
      </c>
      <c r="AP155" s="17">
        <v>228.11</v>
      </c>
      <c r="AQ155" s="17">
        <v>64.13</v>
      </c>
      <c r="AR155" s="17">
        <v>0</v>
      </c>
      <c r="AS155" s="17">
        <v>0</v>
      </c>
      <c r="AT155" s="17">
        <v>0</v>
      </c>
      <c r="AU155" s="17">
        <v>0</v>
      </c>
      <c r="AV155" s="17">
        <v>0</v>
      </c>
      <c r="AW155" s="17">
        <v>0</v>
      </c>
      <c r="AX155" s="17">
        <v>0</v>
      </c>
      <c r="AY155" s="17">
        <v>0.3</v>
      </c>
      <c r="AZ155" s="17">
        <v>0</v>
      </c>
      <c r="BA155" s="17">
        <v>0.18</v>
      </c>
      <c r="BB155" s="17">
        <v>0.01</v>
      </c>
      <c r="BC155" s="17">
        <v>0.03</v>
      </c>
      <c r="BD155" s="17">
        <v>0</v>
      </c>
      <c r="BE155" s="17">
        <v>0</v>
      </c>
      <c r="BF155" s="17">
        <v>0</v>
      </c>
      <c r="BG155" s="17">
        <v>1.07</v>
      </c>
      <c r="BH155" s="17">
        <v>0</v>
      </c>
      <c r="BI155" s="17">
        <v>0</v>
      </c>
      <c r="BJ155" s="17">
        <v>3.07</v>
      </c>
      <c r="BK155" s="17">
        <v>0.01</v>
      </c>
      <c r="BL155" s="17">
        <v>0</v>
      </c>
      <c r="BM155" s="17">
        <v>0</v>
      </c>
      <c r="BN155" s="17">
        <v>0</v>
      </c>
      <c r="BO155" s="17">
        <v>0</v>
      </c>
      <c r="BP155" s="17">
        <v>25.02</v>
      </c>
      <c r="BR155" s="17">
        <v>23.68</v>
      </c>
      <c r="BY155" s="41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/>
      <c r="HY155" s="12"/>
      <c r="HZ155" s="12"/>
      <c r="IA155" s="12"/>
      <c r="IB155" s="12"/>
      <c r="IC155" s="12"/>
      <c r="ID155" s="12"/>
      <c r="IE155" s="12"/>
    </row>
    <row r="156" spans="1:239" s="15" customFormat="1" ht="15" x14ac:dyDescent="0.25">
      <c r="A156" s="28" t="str">
        <f>"-"</f>
        <v>-</v>
      </c>
      <c r="B156" s="15" t="s">
        <v>74</v>
      </c>
      <c r="C156" s="16" t="str">
        <f>"30"</f>
        <v>30</v>
      </c>
      <c r="D156" s="16"/>
      <c r="E156" s="25">
        <v>1.98</v>
      </c>
      <c r="F156" s="25">
        <v>0</v>
      </c>
      <c r="G156" s="25">
        <v>0.2</v>
      </c>
      <c r="H156" s="25">
        <v>0.2</v>
      </c>
      <c r="I156" s="25">
        <v>14.01</v>
      </c>
      <c r="J156" s="25">
        <v>67.170299999999997</v>
      </c>
      <c r="K156" s="25">
        <v>0</v>
      </c>
      <c r="L156" s="25">
        <v>0</v>
      </c>
      <c r="M156" s="25">
        <v>0</v>
      </c>
      <c r="N156" s="25">
        <v>0</v>
      </c>
      <c r="O156" s="25">
        <v>0.33</v>
      </c>
      <c r="P156" s="25">
        <v>13.68</v>
      </c>
      <c r="Q156" s="25">
        <v>0.06</v>
      </c>
      <c r="R156" s="25">
        <v>0</v>
      </c>
      <c r="S156" s="25">
        <v>0</v>
      </c>
      <c r="T156" s="25">
        <v>0</v>
      </c>
      <c r="U156" s="25">
        <v>0.54</v>
      </c>
      <c r="V156" s="25">
        <v>0</v>
      </c>
      <c r="W156" s="25">
        <v>0</v>
      </c>
      <c r="X156" s="15">
        <v>0</v>
      </c>
      <c r="Y156" s="15">
        <v>95.79</v>
      </c>
      <c r="Z156" s="15">
        <v>99.7</v>
      </c>
      <c r="AA156" s="15">
        <v>152.69</v>
      </c>
      <c r="AB156" s="15">
        <v>50.63</v>
      </c>
      <c r="AC156" s="15">
        <v>30.02</v>
      </c>
      <c r="AD156" s="15">
        <v>60.03</v>
      </c>
      <c r="AE156" s="15">
        <v>22.71</v>
      </c>
      <c r="AF156" s="15">
        <v>108.58</v>
      </c>
      <c r="AG156" s="15">
        <v>67.34</v>
      </c>
      <c r="AH156" s="15">
        <v>93.96</v>
      </c>
      <c r="AI156" s="15">
        <v>77.52</v>
      </c>
      <c r="AJ156" s="15">
        <v>40.72</v>
      </c>
      <c r="AK156" s="15">
        <v>72.040000000000006</v>
      </c>
      <c r="AL156" s="15">
        <v>602.39</v>
      </c>
      <c r="AM156" s="15">
        <v>0</v>
      </c>
      <c r="AN156" s="15">
        <v>196.27</v>
      </c>
      <c r="AO156" s="15">
        <v>85.35</v>
      </c>
      <c r="AP156" s="15">
        <v>56.64</v>
      </c>
      <c r="AQ156" s="15">
        <v>44.89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0.02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0.02</v>
      </c>
      <c r="BH156" s="15">
        <v>0</v>
      </c>
      <c r="BI156" s="15">
        <v>0</v>
      </c>
      <c r="BJ156" s="15">
        <v>0.08</v>
      </c>
      <c r="BK156" s="15">
        <v>0</v>
      </c>
      <c r="BL156" s="15">
        <v>0</v>
      </c>
      <c r="BM156" s="15">
        <v>0</v>
      </c>
      <c r="BN156" s="15">
        <v>0</v>
      </c>
      <c r="BO156" s="15">
        <v>0</v>
      </c>
      <c r="BP156" s="15">
        <v>11.73</v>
      </c>
      <c r="BR156" s="15">
        <v>0</v>
      </c>
      <c r="BY156" s="4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/>
      <c r="GZ156" s="12"/>
      <c r="HA156" s="12"/>
      <c r="HB156" s="12"/>
      <c r="HC156" s="12"/>
      <c r="HD156" s="12"/>
      <c r="HE156" s="12"/>
      <c r="HF156" s="12"/>
      <c r="HG156" s="12"/>
      <c r="HH156" s="12"/>
      <c r="HI156" s="12"/>
      <c r="HJ156" s="12"/>
      <c r="HK156" s="12"/>
      <c r="HL156" s="12"/>
      <c r="HM156" s="12"/>
      <c r="HN156" s="12"/>
      <c r="HO156" s="12"/>
      <c r="HP156" s="12"/>
      <c r="HQ156" s="12"/>
      <c r="HR156" s="12"/>
      <c r="HS156" s="12"/>
      <c r="HT156" s="12"/>
      <c r="HU156" s="12"/>
      <c r="HV156" s="12"/>
      <c r="HW156" s="12"/>
      <c r="HX156" s="12"/>
      <c r="HY156" s="12"/>
      <c r="HZ156" s="12"/>
      <c r="IA156" s="12"/>
      <c r="IB156" s="12"/>
      <c r="IC156" s="12"/>
      <c r="ID156" s="12"/>
      <c r="IE156" s="12"/>
    </row>
    <row r="157" spans="1:239" s="19" customFormat="1" ht="14.25" x14ac:dyDescent="0.2">
      <c r="A157" s="39"/>
      <c r="B157" s="19" t="s">
        <v>75</v>
      </c>
      <c r="C157" s="20"/>
      <c r="D157" s="20"/>
      <c r="E157" s="21">
        <f t="shared" ref="E157:W157" si="11">SUM(E152:E156)</f>
        <v>22.89</v>
      </c>
      <c r="F157" s="21">
        <f t="shared" si="11"/>
        <v>15.69</v>
      </c>
      <c r="G157" s="21">
        <f t="shared" si="11"/>
        <v>23.35</v>
      </c>
      <c r="H157" s="21">
        <f t="shared" si="11"/>
        <v>0.5</v>
      </c>
      <c r="I157" s="21">
        <f t="shared" si="11"/>
        <v>356.22</v>
      </c>
      <c r="J157" s="21">
        <f t="shared" si="11"/>
        <v>529.29580399999998</v>
      </c>
      <c r="K157" s="21">
        <f t="shared" si="11"/>
        <v>8.06</v>
      </c>
      <c r="L157" s="21">
        <f t="shared" si="11"/>
        <v>0.15</v>
      </c>
      <c r="M157" s="21">
        <f t="shared" si="11"/>
        <v>6.72</v>
      </c>
      <c r="N157" s="21">
        <f t="shared" si="11"/>
        <v>0</v>
      </c>
      <c r="O157" s="21">
        <f t="shared" si="11"/>
        <v>15.1</v>
      </c>
      <c r="P157" s="21">
        <f t="shared" si="11"/>
        <v>13.73</v>
      </c>
      <c r="Q157" s="21">
        <f t="shared" si="11"/>
        <v>0.52</v>
      </c>
      <c r="R157" s="21">
        <f t="shared" si="11"/>
        <v>0</v>
      </c>
      <c r="S157" s="21">
        <f t="shared" si="11"/>
        <v>0</v>
      </c>
      <c r="T157" s="21">
        <f t="shared" si="11"/>
        <v>0.12000000000000001</v>
      </c>
      <c r="U157" s="21">
        <f t="shared" si="11"/>
        <v>3.01</v>
      </c>
      <c r="V157" s="21">
        <f t="shared" si="11"/>
        <v>348.89</v>
      </c>
      <c r="W157" s="21">
        <f t="shared" si="11"/>
        <v>301.86</v>
      </c>
      <c r="X157" s="21">
        <v>0</v>
      </c>
      <c r="Y157" s="21">
        <v>1305.24</v>
      </c>
      <c r="Z157" s="21">
        <v>1072.52</v>
      </c>
      <c r="AA157" s="21">
        <v>2191.02</v>
      </c>
      <c r="AB157" s="21">
        <v>1523.03</v>
      </c>
      <c r="AC157" s="21">
        <v>766.6</v>
      </c>
      <c r="AD157" s="21">
        <v>1113.45</v>
      </c>
      <c r="AE157" s="21">
        <v>408.04</v>
      </c>
      <c r="AF157" s="21">
        <v>1381.75</v>
      </c>
      <c r="AG157" s="21">
        <v>1192.17</v>
      </c>
      <c r="AH157" s="21">
        <v>1633.3</v>
      </c>
      <c r="AI157" s="21">
        <v>2249.17</v>
      </c>
      <c r="AJ157" s="21">
        <v>863.24</v>
      </c>
      <c r="AK157" s="21">
        <v>907.83</v>
      </c>
      <c r="AL157" s="21">
        <v>5001.3900000000003</v>
      </c>
      <c r="AM157" s="21">
        <v>16.47</v>
      </c>
      <c r="AN157" s="21">
        <v>1370.45</v>
      </c>
      <c r="AO157" s="21">
        <v>1572.73</v>
      </c>
      <c r="AP157" s="21">
        <v>1011.13</v>
      </c>
      <c r="AQ157" s="21">
        <v>486.19</v>
      </c>
      <c r="AR157" s="21">
        <v>0.39</v>
      </c>
      <c r="AS157" s="21">
        <v>0.41</v>
      </c>
      <c r="AT157" s="21">
        <v>0.3</v>
      </c>
      <c r="AU157" s="21">
        <v>0.72</v>
      </c>
      <c r="AV157" s="21">
        <v>0.12</v>
      </c>
      <c r="AW157" s="21">
        <v>0.61</v>
      </c>
      <c r="AX157" s="21">
        <v>0</v>
      </c>
      <c r="AY157" s="21">
        <v>2.58</v>
      </c>
      <c r="AZ157" s="21">
        <v>0</v>
      </c>
      <c r="BA157" s="21">
        <v>0.88</v>
      </c>
      <c r="BB157" s="21">
        <v>0.21</v>
      </c>
      <c r="BC157" s="21">
        <v>0.18</v>
      </c>
      <c r="BD157" s="21">
        <v>0</v>
      </c>
      <c r="BE157" s="21">
        <v>0.31</v>
      </c>
      <c r="BF157" s="21">
        <v>0.23</v>
      </c>
      <c r="BG157" s="21">
        <v>9.93</v>
      </c>
      <c r="BH157" s="21">
        <v>0</v>
      </c>
      <c r="BI157" s="21">
        <v>0</v>
      </c>
      <c r="BJ157" s="21">
        <v>5.83</v>
      </c>
      <c r="BK157" s="21">
        <v>0.08</v>
      </c>
      <c r="BL157" s="21">
        <v>0.02</v>
      </c>
      <c r="BM157" s="21">
        <v>0</v>
      </c>
      <c r="BN157" s="21">
        <v>0</v>
      </c>
      <c r="BO157" s="21">
        <v>0</v>
      </c>
      <c r="BP157" s="21">
        <v>383.72</v>
      </c>
      <c r="BQ157" s="19">
        <f>$J$157/$J$168*100</f>
        <v>36.304859251536428</v>
      </c>
      <c r="BR157" s="19">
        <v>401.96</v>
      </c>
      <c r="BZ157" s="43"/>
      <c r="CA157" s="43"/>
      <c r="CB157" s="43"/>
      <c r="CC157" s="43"/>
      <c r="CD157" s="43"/>
      <c r="CE157" s="43"/>
      <c r="CF157" s="43"/>
      <c r="CG157" s="43"/>
      <c r="CH157" s="43"/>
      <c r="CI157" s="43"/>
      <c r="CJ157" s="43"/>
      <c r="CK157" s="43"/>
      <c r="CL157" s="43"/>
      <c r="CM157" s="43"/>
      <c r="CN157" s="43"/>
      <c r="CO157" s="43"/>
      <c r="CP157" s="43"/>
      <c r="CQ157" s="43"/>
      <c r="CR157" s="43"/>
      <c r="CS157" s="43"/>
      <c r="CT157" s="43"/>
      <c r="CU157" s="43"/>
      <c r="CV157" s="43"/>
      <c r="CW157" s="43"/>
      <c r="CX157" s="43"/>
      <c r="CY157" s="43"/>
      <c r="CZ157" s="43"/>
      <c r="DA157" s="43"/>
      <c r="DB157" s="43"/>
      <c r="DC157" s="43"/>
      <c r="DD157" s="43"/>
      <c r="DE157" s="43"/>
      <c r="DF157" s="43"/>
      <c r="DG157" s="43"/>
      <c r="DH157" s="43"/>
      <c r="DI157" s="43"/>
      <c r="DJ157" s="43"/>
      <c r="DK157" s="43"/>
      <c r="DL157" s="43"/>
      <c r="DM157" s="43"/>
      <c r="DN157" s="43"/>
      <c r="DO157" s="43"/>
      <c r="DP157" s="43"/>
      <c r="DQ157" s="43"/>
      <c r="DR157" s="43"/>
      <c r="DS157" s="43"/>
      <c r="DT157" s="43"/>
      <c r="DU157" s="43"/>
      <c r="DV157" s="43"/>
      <c r="DW157" s="43"/>
      <c r="DX157" s="43"/>
      <c r="DY157" s="43"/>
      <c r="DZ157" s="43"/>
      <c r="EA157" s="43"/>
      <c r="EB157" s="43"/>
      <c r="EC157" s="43"/>
      <c r="ED157" s="43"/>
      <c r="EE157" s="43"/>
      <c r="EF157" s="43"/>
      <c r="EG157" s="43"/>
      <c r="EH157" s="43"/>
      <c r="EI157" s="43"/>
      <c r="EJ157" s="43"/>
      <c r="EK157" s="43"/>
      <c r="EL157" s="43"/>
      <c r="EM157" s="43"/>
      <c r="EN157" s="43"/>
      <c r="EO157" s="43"/>
      <c r="EP157" s="43"/>
      <c r="EQ157" s="43"/>
      <c r="ER157" s="43"/>
      <c r="ES157" s="43"/>
      <c r="ET157" s="43"/>
      <c r="EU157" s="43"/>
      <c r="EV157" s="43"/>
      <c r="EW157" s="43"/>
      <c r="EX157" s="43"/>
      <c r="EY157" s="43"/>
      <c r="EZ157" s="43"/>
      <c r="FA157" s="43"/>
      <c r="FB157" s="43"/>
      <c r="FC157" s="43"/>
      <c r="FD157" s="43"/>
      <c r="FE157" s="43"/>
      <c r="FF157" s="43"/>
      <c r="FG157" s="43"/>
      <c r="FH157" s="43"/>
      <c r="FI157" s="43"/>
      <c r="FJ157" s="43"/>
      <c r="FK157" s="43"/>
      <c r="FL157" s="43"/>
      <c r="FM157" s="43"/>
      <c r="FN157" s="43"/>
      <c r="FO157" s="43"/>
      <c r="FP157" s="43"/>
      <c r="FQ157" s="43"/>
      <c r="FR157" s="43"/>
      <c r="FS157" s="43"/>
      <c r="FT157" s="43"/>
      <c r="FU157" s="43"/>
      <c r="FV157" s="43"/>
      <c r="FW157" s="43"/>
      <c r="FX157" s="43"/>
      <c r="FY157" s="43"/>
      <c r="FZ157" s="43"/>
      <c r="GA157" s="43"/>
      <c r="GB157" s="43"/>
      <c r="GC157" s="43"/>
      <c r="GD157" s="43"/>
      <c r="GE157" s="43"/>
      <c r="GF157" s="43"/>
      <c r="GG157" s="43"/>
      <c r="GH157" s="43"/>
      <c r="GI157" s="43"/>
      <c r="GJ157" s="43"/>
      <c r="GK157" s="43"/>
      <c r="GL157" s="43"/>
      <c r="GM157" s="43"/>
      <c r="GN157" s="43"/>
      <c r="GO157" s="43"/>
      <c r="GP157" s="43"/>
      <c r="GQ157" s="43"/>
      <c r="GR157" s="43"/>
      <c r="GS157" s="43"/>
      <c r="GT157" s="43"/>
      <c r="GU157" s="43"/>
      <c r="GV157" s="43"/>
      <c r="GW157" s="43"/>
      <c r="GX157" s="43"/>
      <c r="GY157" s="43"/>
      <c r="GZ157" s="43"/>
      <c r="HA157" s="43"/>
      <c r="HB157" s="43"/>
      <c r="HC157" s="43"/>
      <c r="HD157" s="43"/>
      <c r="HE157" s="43"/>
      <c r="HF157" s="43"/>
      <c r="HG157" s="43"/>
      <c r="HH157" s="43"/>
      <c r="HI157" s="43"/>
      <c r="HJ157" s="43"/>
      <c r="HK157" s="43"/>
      <c r="HL157" s="43"/>
      <c r="HM157" s="43"/>
      <c r="HN157" s="43"/>
      <c r="HO157" s="43"/>
      <c r="HP157" s="43"/>
      <c r="HQ157" s="43"/>
      <c r="HR157" s="43"/>
      <c r="HS157" s="43"/>
      <c r="HT157" s="43"/>
      <c r="HU157" s="43"/>
      <c r="HV157" s="43"/>
      <c r="HW157" s="43"/>
      <c r="HX157" s="43"/>
      <c r="HY157" s="43"/>
      <c r="HZ157" s="43"/>
      <c r="IA157" s="43"/>
      <c r="IB157" s="43"/>
      <c r="IC157" s="43"/>
      <c r="ID157" s="43"/>
      <c r="IE157" s="43"/>
    </row>
    <row r="158" spans="1:239" s="5" customFormat="1" ht="15" x14ac:dyDescent="0.25">
      <c r="A158" s="37"/>
      <c r="B158" s="14" t="s">
        <v>76</v>
      </c>
      <c r="C158" s="11"/>
      <c r="D158" s="11"/>
      <c r="E158" s="11"/>
      <c r="F158" s="11"/>
      <c r="G158" s="11"/>
      <c r="H158" s="11"/>
      <c r="I158" s="11"/>
      <c r="J158" s="11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</row>
    <row r="159" spans="1:239" s="17" customFormat="1" ht="15" x14ac:dyDescent="0.25">
      <c r="A159" s="38" t="str">
        <f>""</f>
        <v/>
      </c>
      <c r="B159" s="17" t="s">
        <v>147</v>
      </c>
      <c r="C159" s="18" t="str">
        <f>"60"</f>
        <v>60</v>
      </c>
      <c r="D159" s="18"/>
      <c r="E159" s="24">
        <v>0.62</v>
      </c>
      <c r="F159" s="24">
        <v>0</v>
      </c>
      <c r="G159" s="24">
        <v>0.11</v>
      </c>
      <c r="H159" s="24">
        <v>0.12</v>
      </c>
      <c r="I159" s="24">
        <v>2.0699999999999998</v>
      </c>
      <c r="J159" s="24">
        <v>14.334180000000002</v>
      </c>
      <c r="K159" s="24">
        <v>0</v>
      </c>
      <c r="L159" s="24">
        <v>0</v>
      </c>
      <c r="M159" s="24">
        <v>0</v>
      </c>
      <c r="N159" s="24">
        <v>0</v>
      </c>
      <c r="O159" s="24">
        <v>1.91</v>
      </c>
      <c r="P159" s="24">
        <v>0.16</v>
      </c>
      <c r="Q159" s="24">
        <v>0.76</v>
      </c>
      <c r="R159" s="24">
        <v>0</v>
      </c>
      <c r="S159" s="24">
        <v>0</v>
      </c>
      <c r="T159" s="24">
        <v>0.48</v>
      </c>
      <c r="U159" s="24">
        <v>0.42</v>
      </c>
      <c r="V159" s="24">
        <v>1.8</v>
      </c>
      <c r="W159" s="24">
        <v>153.12</v>
      </c>
      <c r="X159" s="17">
        <v>0</v>
      </c>
      <c r="Y159" s="17">
        <v>23.52</v>
      </c>
      <c r="Z159" s="17">
        <v>25.48</v>
      </c>
      <c r="AA159" s="17">
        <v>37.24</v>
      </c>
      <c r="AB159" s="17">
        <v>35.28</v>
      </c>
      <c r="AC159" s="17">
        <v>5.88</v>
      </c>
      <c r="AD159" s="17">
        <v>21.56</v>
      </c>
      <c r="AE159" s="17">
        <v>5.88</v>
      </c>
      <c r="AF159" s="17">
        <v>17.64</v>
      </c>
      <c r="AG159" s="17">
        <v>33.32</v>
      </c>
      <c r="AH159" s="17">
        <v>19.600000000000001</v>
      </c>
      <c r="AI159" s="17">
        <v>152.88</v>
      </c>
      <c r="AJ159" s="17">
        <v>13.72</v>
      </c>
      <c r="AK159" s="17">
        <v>27.44</v>
      </c>
      <c r="AL159" s="17">
        <v>82.32</v>
      </c>
      <c r="AM159" s="17">
        <v>0</v>
      </c>
      <c r="AN159" s="17">
        <v>25.48</v>
      </c>
      <c r="AO159" s="17">
        <v>31.36</v>
      </c>
      <c r="AP159" s="17">
        <v>11.76</v>
      </c>
      <c r="AQ159" s="17">
        <v>9.8000000000000007</v>
      </c>
      <c r="AR159" s="17">
        <v>0</v>
      </c>
      <c r="AS159" s="17">
        <v>0</v>
      </c>
      <c r="AT159" s="17">
        <v>0</v>
      </c>
      <c r="AU159" s="17">
        <v>0</v>
      </c>
      <c r="AV159" s="17">
        <v>0</v>
      </c>
      <c r="AW159" s="17">
        <v>0</v>
      </c>
      <c r="AX159" s="17">
        <v>0</v>
      </c>
      <c r="AY159" s="17">
        <v>0</v>
      </c>
      <c r="AZ159" s="17">
        <v>0</v>
      </c>
      <c r="BA159" s="17">
        <v>0</v>
      </c>
      <c r="BB159" s="17">
        <v>0</v>
      </c>
      <c r="BC159" s="17">
        <v>0</v>
      </c>
      <c r="BD159" s="17">
        <v>0</v>
      </c>
      <c r="BE159" s="17">
        <v>0</v>
      </c>
      <c r="BF159" s="17">
        <v>0</v>
      </c>
      <c r="BG159" s="17">
        <v>0</v>
      </c>
      <c r="BH159" s="17">
        <v>0</v>
      </c>
      <c r="BI159" s="17">
        <v>0</v>
      </c>
      <c r="BJ159" s="17">
        <v>0</v>
      </c>
      <c r="BK159" s="17">
        <v>0</v>
      </c>
      <c r="BL159" s="17">
        <v>0</v>
      </c>
      <c r="BM159" s="17">
        <v>0</v>
      </c>
      <c r="BN159" s="17">
        <v>0</v>
      </c>
      <c r="BO159" s="17">
        <v>0</v>
      </c>
      <c r="BP159" s="17">
        <v>172.6</v>
      </c>
      <c r="BR159" s="17">
        <v>9.8000000000000007</v>
      </c>
      <c r="BY159" s="41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/>
      <c r="GZ159" s="12"/>
      <c r="HA159" s="12"/>
      <c r="HB159" s="12"/>
      <c r="HC159" s="12"/>
      <c r="HD159" s="12"/>
      <c r="HE159" s="12"/>
      <c r="HF159" s="12"/>
      <c r="HG159" s="12"/>
      <c r="HH159" s="12"/>
      <c r="HI159" s="12"/>
      <c r="HJ159" s="12"/>
      <c r="HK159" s="12"/>
      <c r="HL159" s="12"/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/>
      <c r="HX159" s="12"/>
      <c r="HY159" s="12"/>
      <c r="HZ159" s="12"/>
      <c r="IA159" s="12"/>
      <c r="IB159" s="12"/>
      <c r="IC159" s="12"/>
      <c r="ID159" s="12"/>
      <c r="IE159" s="12"/>
    </row>
    <row r="160" spans="1:239" s="17" customFormat="1" ht="15" x14ac:dyDescent="0.25">
      <c r="A160" s="38" t="str">
        <f>"135"</f>
        <v>135</v>
      </c>
      <c r="B160" s="17" t="s">
        <v>111</v>
      </c>
      <c r="C160" s="18" t="str">
        <f>"210"</f>
        <v>210</v>
      </c>
      <c r="D160" s="18"/>
      <c r="E160" s="24">
        <v>1.74</v>
      </c>
      <c r="F160" s="24">
        <v>0.26</v>
      </c>
      <c r="G160" s="24">
        <v>5.4</v>
      </c>
      <c r="H160" s="24">
        <v>0.21</v>
      </c>
      <c r="I160" s="24">
        <v>8.9</v>
      </c>
      <c r="J160" s="24">
        <v>95.004436799999993</v>
      </c>
      <c r="K160" s="24">
        <v>3.37</v>
      </c>
      <c r="L160" s="24">
        <v>0.1</v>
      </c>
      <c r="M160" s="24">
        <v>3.33</v>
      </c>
      <c r="N160" s="24">
        <v>0</v>
      </c>
      <c r="O160" s="24">
        <v>2.96</v>
      </c>
      <c r="P160" s="24">
        <v>5.93</v>
      </c>
      <c r="Q160" s="24">
        <v>1.54</v>
      </c>
      <c r="R160" s="24">
        <v>0</v>
      </c>
      <c r="S160" s="24">
        <v>0</v>
      </c>
      <c r="T160" s="24">
        <v>0.25</v>
      </c>
      <c r="U160" s="24">
        <v>2.85</v>
      </c>
      <c r="V160" s="24">
        <v>828.73</v>
      </c>
      <c r="W160" s="24">
        <v>700.14</v>
      </c>
      <c r="X160" s="17">
        <v>0</v>
      </c>
      <c r="Y160" s="17">
        <v>26.05</v>
      </c>
      <c r="Z160" s="17">
        <v>23.38</v>
      </c>
      <c r="AA160" s="17">
        <v>87.81</v>
      </c>
      <c r="AB160" s="17">
        <v>87.5</v>
      </c>
      <c r="AC160" s="17">
        <v>30.99</v>
      </c>
      <c r="AD160" s="17">
        <v>119.21</v>
      </c>
      <c r="AE160" s="17">
        <v>19.350000000000001</v>
      </c>
      <c r="AF160" s="17">
        <v>64.55</v>
      </c>
      <c r="AG160" s="17">
        <v>84.16</v>
      </c>
      <c r="AH160" s="17">
        <v>219.09</v>
      </c>
      <c r="AI160" s="17">
        <v>202.3</v>
      </c>
      <c r="AJ160" s="17">
        <v>30.62</v>
      </c>
      <c r="AK160" s="17">
        <v>43.8</v>
      </c>
      <c r="AL160" s="17">
        <v>305.85000000000002</v>
      </c>
      <c r="AM160" s="17">
        <v>1.67</v>
      </c>
      <c r="AN160" s="17">
        <v>181.24</v>
      </c>
      <c r="AO160" s="17">
        <v>137</v>
      </c>
      <c r="AP160" s="17">
        <v>43.06</v>
      </c>
      <c r="AQ160" s="17">
        <v>33.32</v>
      </c>
      <c r="AR160" s="17">
        <v>0.16</v>
      </c>
      <c r="AS160" s="17">
        <v>0.04</v>
      </c>
      <c r="AT160" s="17">
        <v>0.03</v>
      </c>
      <c r="AU160" s="17">
        <v>0.08</v>
      </c>
      <c r="AV160" s="17">
        <v>0.14000000000000001</v>
      </c>
      <c r="AW160" s="17">
        <v>0.45</v>
      </c>
      <c r="AX160" s="17">
        <v>0.01</v>
      </c>
      <c r="AY160" s="17">
        <v>4.82</v>
      </c>
      <c r="AZ160" s="17">
        <v>0</v>
      </c>
      <c r="BA160" s="17">
        <v>4.6399999999999997</v>
      </c>
      <c r="BB160" s="17">
        <v>0.72</v>
      </c>
      <c r="BC160" s="17">
        <v>0.05</v>
      </c>
      <c r="BD160" s="17">
        <v>0</v>
      </c>
      <c r="BE160" s="17">
        <v>0</v>
      </c>
      <c r="BF160" s="17">
        <v>0.3</v>
      </c>
      <c r="BG160" s="17">
        <v>6.63</v>
      </c>
      <c r="BH160" s="17">
        <v>0</v>
      </c>
      <c r="BI160" s="17">
        <v>0</v>
      </c>
      <c r="BJ160" s="17">
        <v>1.1499999999999999</v>
      </c>
      <c r="BK160" s="17">
        <v>0.09</v>
      </c>
      <c r="BL160" s="17">
        <v>0.02</v>
      </c>
      <c r="BM160" s="17">
        <v>0</v>
      </c>
      <c r="BN160" s="17">
        <v>0</v>
      </c>
      <c r="BO160" s="17">
        <v>0</v>
      </c>
      <c r="BP160" s="17">
        <v>223.12</v>
      </c>
      <c r="BR160" s="17">
        <v>212.84</v>
      </c>
      <c r="BY160" s="41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/>
      <c r="HH160" s="12"/>
      <c r="HI160" s="12"/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/>
      <c r="HX160" s="12"/>
      <c r="HY160" s="12"/>
      <c r="HZ160" s="12"/>
      <c r="IA160" s="12"/>
      <c r="IB160" s="12"/>
      <c r="IC160" s="12"/>
      <c r="ID160" s="12"/>
      <c r="IE160" s="12"/>
    </row>
    <row r="161" spans="1:239" s="17" customFormat="1" ht="15" x14ac:dyDescent="0.25">
      <c r="A161" s="38" t="str">
        <f>""</f>
        <v/>
      </c>
      <c r="B161" s="17" t="s">
        <v>130</v>
      </c>
      <c r="C161" s="18" t="str">
        <f>"10"</f>
        <v>10</v>
      </c>
      <c r="D161" s="18"/>
      <c r="E161" s="24">
        <v>2.68</v>
      </c>
      <c r="F161" s="24">
        <v>2.68</v>
      </c>
      <c r="G161" s="24">
        <v>1.92</v>
      </c>
      <c r="H161" s="24">
        <v>0</v>
      </c>
      <c r="I161" s="24">
        <v>0</v>
      </c>
      <c r="J161" s="24">
        <v>27.993600000000001</v>
      </c>
      <c r="K161" s="24">
        <v>1.1399999999999999</v>
      </c>
      <c r="L161" s="24">
        <v>0</v>
      </c>
      <c r="M161" s="24">
        <v>1.1399999999999999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0.14000000000000001</v>
      </c>
      <c r="V161" s="24">
        <v>6.24</v>
      </c>
      <c r="W161" s="24">
        <v>28.69</v>
      </c>
      <c r="X161" s="17">
        <v>0</v>
      </c>
      <c r="Y161" s="17">
        <v>149.04</v>
      </c>
      <c r="Z161" s="17">
        <v>112.61</v>
      </c>
      <c r="AA161" s="17">
        <v>212.83</v>
      </c>
      <c r="AB161" s="17">
        <v>228.82</v>
      </c>
      <c r="AC161" s="17">
        <v>64.08</v>
      </c>
      <c r="AD161" s="17">
        <v>115.63</v>
      </c>
      <c r="AE161" s="17">
        <v>30.24</v>
      </c>
      <c r="AF161" s="17">
        <v>114.48</v>
      </c>
      <c r="AG161" s="17">
        <v>156.38</v>
      </c>
      <c r="AH161" s="17">
        <v>150.19</v>
      </c>
      <c r="AI161" s="17">
        <v>255.02</v>
      </c>
      <c r="AJ161" s="17">
        <v>102.24</v>
      </c>
      <c r="AK161" s="17">
        <v>134.93</v>
      </c>
      <c r="AL161" s="17">
        <v>442.51</v>
      </c>
      <c r="AM161" s="17">
        <v>41.76</v>
      </c>
      <c r="AN161" s="17">
        <v>98.64</v>
      </c>
      <c r="AO161" s="17">
        <v>112.32</v>
      </c>
      <c r="AP161" s="17">
        <v>94.75</v>
      </c>
      <c r="AQ161" s="17">
        <v>37.299999999999997</v>
      </c>
      <c r="AR161" s="17">
        <v>0</v>
      </c>
      <c r="AS161" s="17">
        <v>0</v>
      </c>
      <c r="AT161" s="17">
        <v>0</v>
      </c>
      <c r="AU161" s="17">
        <v>0</v>
      </c>
      <c r="AV161" s="17">
        <v>0</v>
      </c>
      <c r="AW161" s="17">
        <v>0</v>
      </c>
      <c r="AX161" s="17">
        <v>0</v>
      </c>
      <c r="AY161" s="17">
        <v>0</v>
      </c>
      <c r="AZ161" s="17">
        <v>0</v>
      </c>
      <c r="BA161" s="17">
        <v>0</v>
      </c>
      <c r="BB161" s="17">
        <v>0</v>
      </c>
      <c r="BC161" s="17">
        <v>0</v>
      </c>
      <c r="BD161" s="17">
        <v>0</v>
      </c>
      <c r="BE161" s="17">
        <v>0</v>
      </c>
      <c r="BF161" s="17">
        <v>0</v>
      </c>
      <c r="BG161" s="17">
        <v>0</v>
      </c>
      <c r="BH161" s="17">
        <v>0</v>
      </c>
      <c r="BI161" s="17">
        <v>0</v>
      </c>
      <c r="BJ161" s="17">
        <v>0</v>
      </c>
      <c r="BK161" s="17">
        <v>0</v>
      </c>
      <c r="BL161" s="17">
        <v>0</v>
      </c>
      <c r="BM161" s="17">
        <v>0</v>
      </c>
      <c r="BN161" s="17">
        <v>0</v>
      </c>
      <c r="BO161" s="17">
        <v>0</v>
      </c>
      <c r="BP161" s="17">
        <v>10.32</v>
      </c>
      <c r="BR161" s="17">
        <v>0</v>
      </c>
      <c r="BY161" s="41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  <c r="GE161" s="12"/>
      <c r="GF161" s="12"/>
      <c r="GG161" s="12"/>
      <c r="GH161" s="12"/>
      <c r="GI161" s="12"/>
      <c r="GJ161" s="12"/>
      <c r="GK161" s="12"/>
      <c r="GL161" s="12"/>
      <c r="GM161" s="12"/>
      <c r="GN161" s="12"/>
      <c r="GO161" s="12"/>
      <c r="GP161" s="12"/>
      <c r="GQ161" s="12"/>
      <c r="GR161" s="12"/>
      <c r="GS161" s="12"/>
      <c r="GT161" s="12"/>
      <c r="GU161" s="12"/>
      <c r="GV161" s="12"/>
      <c r="GW161" s="12"/>
      <c r="GX161" s="12"/>
      <c r="GY161" s="12"/>
      <c r="GZ161" s="12"/>
      <c r="HA161" s="12"/>
      <c r="HB161" s="12"/>
      <c r="HC161" s="12"/>
      <c r="HD161" s="12"/>
      <c r="HE161" s="12"/>
      <c r="HF161" s="12"/>
      <c r="HG161" s="12"/>
      <c r="HH161" s="12"/>
      <c r="HI161" s="12"/>
      <c r="HJ161" s="12"/>
      <c r="HK161" s="12"/>
      <c r="HL161" s="12"/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/>
      <c r="HX161" s="12"/>
      <c r="HY161" s="12"/>
      <c r="HZ161" s="12"/>
      <c r="IA161" s="12"/>
      <c r="IB161" s="12"/>
      <c r="IC161" s="12"/>
      <c r="ID161" s="12"/>
      <c r="IE161" s="12"/>
    </row>
    <row r="162" spans="1:239" s="17" customFormat="1" ht="15" x14ac:dyDescent="0.25">
      <c r="A162" s="38" t="s">
        <v>112</v>
      </c>
      <c r="B162" s="17" t="s">
        <v>113</v>
      </c>
      <c r="C162" s="23">
        <v>90</v>
      </c>
      <c r="D162" s="23"/>
      <c r="E162" s="24">
        <v>9.5299999999999994</v>
      </c>
      <c r="F162" s="24">
        <v>8.75</v>
      </c>
      <c r="G162" s="24">
        <v>15.39</v>
      </c>
      <c r="H162" s="24">
        <v>7.36</v>
      </c>
      <c r="I162" s="24">
        <v>9.5</v>
      </c>
      <c r="J162" s="24">
        <v>216.66906890850004</v>
      </c>
      <c r="K162" s="24">
        <v>4.01</v>
      </c>
      <c r="L162" s="24">
        <v>4.7300000000000004</v>
      </c>
      <c r="M162" s="24">
        <v>1.9</v>
      </c>
      <c r="N162" s="24">
        <v>0</v>
      </c>
      <c r="O162" s="24">
        <v>1.39</v>
      </c>
      <c r="P162" s="24">
        <v>8.11</v>
      </c>
      <c r="Q162" s="24">
        <v>0.62</v>
      </c>
      <c r="R162" s="24">
        <v>0</v>
      </c>
      <c r="S162" s="24">
        <v>0</v>
      </c>
      <c r="T162" s="24">
        <v>0.09</v>
      </c>
      <c r="U162" s="24">
        <v>0.63</v>
      </c>
      <c r="V162" s="24">
        <v>35.74</v>
      </c>
      <c r="W162" s="24">
        <v>127.68</v>
      </c>
      <c r="X162" s="17">
        <v>0</v>
      </c>
      <c r="Y162" s="17">
        <v>516.34</v>
      </c>
      <c r="Z162" s="17">
        <v>550.52</v>
      </c>
      <c r="AA162" s="17">
        <v>817.89</v>
      </c>
      <c r="AB162" s="17">
        <v>922.51</v>
      </c>
      <c r="AC162" s="17">
        <v>241.83</v>
      </c>
      <c r="AD162" s="17">
        <v>456.34</v>
      </c>
      <c r="AE162" s="17">
        <v>12.47</v>
      </c>
      <c r="AF162" s="17">
        <v>473.64</v>
      </c>
      <c r="AG162" s="17">
        <v>43.8</v>
      </c>
      <c r="AH162" s="17">
        <v>54.76</v>
      </c>
      <c r="AI162" s="17">
        <v>54.49</v>
      </c>
      <c r="AJ162" s="17">
        <v>246.96</v>
      </c>
      <c r="AK162" s="17">
        <v>40.69</v>
      </c>
      <c r="AL162" s="17">
        <v>265.93</v>
      </c>
      <c r="AM162" s="17">
        <v>0</v>
      </c>
      <c r="AN162" s="17">
        <v>80.38</v>
      </c>
      <c r="AO162" s="17">
        <v>51.02</v>
      </c>
      <c r="AP162" s="17">
        <v>321.95</v>
      </c>
      <c r="AQ162" s="17">
        <v>121.62</v>
      </c>
      <c r="AR162" s="17">
        <v>0.05</v>
      </c>
      <c r="AS162" s="17">
        <v>0.01</v>
      </c>
      <c r="AT162" s="17">
        <v>0.01</v>
      </c>
      <c r="AU162" s="17">
        <v>0.03</v>
      </c>
      <c r="AV162" s="17">
        <v>0.03</v>
      </c>
      <c r="AW162" s="17">
        <v>0.11</v>
      </c>
      <c r="AX162" s="17">
        <v>0</v>
      </c>
      <c r="AY162" s="17">
        <v>0.75</v>
      </c>
      <c r="AZ162" s="17">
        <v>0</v>
      </c>
      <c r="BA162" s="17">
        <v>0.37</v>
      </c>
      <c r="BB162" s="17">
        <v>0.02</v>
      </c>
      <c r="BC162" s="17">
        <v>0.04</v>
      </c>
      <c r="BD162" s="17">
        <v>0</v>
      </c>
      <c r="BE162" s="17">
        <v>0</v>
      </c>
      <c r="BF162" s="17">
        <v>0.04</v>
      </c>
      <c r="BG162" s="17">
        <v>1.84</v>
      </c>
      <c r="BH162" s="17">
        <v>0</v>
      </c>
      <c r="BI162" s="17">
        <v>0</v>
      </c>
      <c r="BJ162" s="17">
        <v>4.3099999999999996</v>
      </c>
      <c r="BK162" s="17">
        <v>0</v>
      </c>
      <c r="BL162" s="17">
        <v>0</v>
      </c>
      <c r="BM162" s="17">
        <v>0</v>
      </c>
      <c r="BN162" s="17">
        <v>0</v>
      </c>
      <c r="BO162" s="17">
        <v>0</v>
      </c>
      <c r="BP162" s="17">
        <v>68.489999999999995</v>
      </c>
      <c r="BR162" s="17">
        <v>54.15</v>
      </c>
      <c r="BY162" s="41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/>
      <c r="HH162" s="12"/>
      <c r="HI162" s="12"/>
      <c r="HJ162" s="12"/>
      <c r="HK162" s="12"/>
      <c r="HL162" s="12"/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/>
      <c r="HX162" s="12"/>
      <c r="HY162" s="12"/>
      <c r="HZ162" s="12"/>
      <c r="IA162" s="12"/>
      <c r="IB162" s="12"/>
      <c r="IC162" s="12"/>
      <c r="ID162" s="12"/>
      <c r="IE162" s="12"/>
    </row>
    <row r="163" spans="1:239" s="17" customFormat="1" ht="15" x14ac:dyDescent="0.25">
      <c r="A163" s="38" t="str">
        <f>"508"</f>
        <v>508</v>
      </c>
      <c r="B163" s="17" t="s">
        <v>96</v>
      </c>
      <c r="C163" s="18" t="str">
        <f>"150"</f>
        <v>150</v>
      </c>
      <c r="D163" s="18"/>
      <c r="E163" s="24">
        <v>8.32</v>
      </c>
      <c r="F163" s="24">
        <v>0.06</v>
      </c>
      <c r="G163" s="24">
        <v>7.33</v>
      </c>
      <c r="H163" s="24">
        <v>2.16</v>
      </c>
      <c r="I163" s="24">
        <v>35.25</v>
      </c>
      <c r="J163" s="24">
        <v>257.54575499999999</v>
      </c>
      <c r="K163" s="24">
        <v>3.95</v>
      </c>
      <c r="L163" s="24">
        <v>0.17</v>
      </c>
      <c r="M163" s="24">
        <v>0</v>
      </c>
      <c r="N163" s="24">
        <v>0</v>
      </c>
      <c r="O163" s="24">
        <v>0.85</v>
      </c>
      <c r="P163" s="24">
        <v>34.4</v>
      </c>
      <c r="Q163" s="24">
        <v>7.02</v>
      </c>
      <c r="R163" s="24">
        <v>0</v>
      </c>
      <c r="S163" s="24">
        <v>0</v>
      </c>
      <c r="T163" s="24">
        <v>0</v>
      </c>
      <c r="U163" s="24">
        <v>2.0299999999999998</v>
      </c>
      <c r="V163" s="24">
        <v>235.89</v>
      </c>
      <c r="W163" s="24">
        <v>426.65</v>
      </c>
      <c r="X163" s="17">
        <v>0</v>
      </c>
      <c r="Y163" s="17">
        <v>0</v>
      </c>
      <c r="Z163" s="17">
        <v>0</v>
      </c>
      <c r="AA163" s="17">
        <v>505.83</v>
      </c>
      <c r="AB163" s="17">
        <v>363.69</v>
      </c>
      <c r="AC163" s="17">
        <v>220.96</v>
      </c>
      <c r="AD163" s="17">
        <v>315.48</v>
      </c>
      <c r="AE163" s="17">
        <v>123.06</v>
      </c>
      <c r="AF163" s="17">
        <v>403.07</v>
      </c>
      <c r="AG163" s="17">
        <v>407.79</v>
      </c>
      <c r="AH163" s="17">
        <v>815.87</v>
      </c>
      <c r="AI163" s="17">
        <v>798.66</v>
      </c>
      <c r="AJ163" s="17">
        <v>209.15</v>
      </c>
      <c r="AK163" s="17">
        <v>478.74</v>
      </c>
      <c r="AL163" s="17">
        <v>1581.55</v>
      </c>
      <c r="AM163" s="17">
        <v>1.21</v>
      </c>
      <c r="AN163" s="17">
        <v>430.99</v>
      </c>
      <c r="AO163" s="17">
        <v>470.99</v>
      </c>
      <c r="AP163" s="17">
        <v>294.87</v>
      </c>
      <c r="AQ163" s="17">
        <v>232.02</v>
      </c>
      <c r="AR163" s="17">
        <v>0.26</v>
      </c>
      <c r="AS163" s="17">
        <v>0.14000000000000001</v>
      </c>
      <c r="AT163" s="17">
        <v>0.08</v>
      </c>
      <c r="AU163" s="17">
        <v>0.16</v>
      </c>
      <c r="AV163" s="17">
        <v>0.19</v>
      </c>
      <c r="AW163" s="17">
        <v>0.61</v>
      </c>
      <c r="AX163" s="17">
        <v>0.02</v>
      </c>
      <c r="AY163" s="17">
        <v>2</v>
      </c>
      <c r="AZ163" s="17">
        <v>0.01</v>
      </c>
      <c r="BA163" s="17">
        <v>0.54</v>
      </c>
      <c r="BB163" s="17">
        <v>0.01</v>
      </c>
      <c r="BC163" s="17">
        <v>0.03</v>
      </c>
      <c r="BD163" s="17">
        <v>0</v>
      </c>
      <c r="BE163" s="17">
        <v>0.11</v>
      </c>
      <c r="BF163" s="17">
        <v>0.19</v>
      </c>
      <c r="BG163" s="17">
        <v>2.06</v>
      </c>
      <c r="BH163" s="17">
        <v>0.01</v>
      </c>
      <c r="BI163" s="17">
        <v>0</v>
      </c>
      <c r="BJ163" s="17">
        <v>0.77</v>
      </c>
      <c r="BK163" s="17">
        <v>0.13</v>
      </c>
      <c r="BL163" s="17">
        <v>0.06</v>
      </c>
      <c r="BM163" s="17">
        <v>0</v>
      </c>
      <c r="BN163" s="17">
        <v>0</v>
      </c>
      <c r="BO163" s="17">
        <v>0</v>
      </c>
      <c r="BP163" s="17">
        <v>116.54</v>
      </c>
      <c r="BR163" s="17">
        <v>49.04</v>
      </c>
      <c r="BY163" s="41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/>
      <c r="GZ163" s="12"/>
      <c r="HA163" s="12"/>
      <c r="HB163" s="12"/>
      <c r="HC163" s="12"/>
      <c r="HD163" s="12"/>
      <c r="HE163" s="12"/>
      <c r="HF163" s="12"/>
      <c r="HG163" s="12"/>
      <c r="HH163" s="12"/>
      <c r="HI163" s="12"/>
      <c r="HJ163" s="12"/>
      <c r="HK163" s="12"/>
      <c r="HL163" s="12"/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/>
      <c r="HX163" s="12"/>
      <c r="HY163" s="12"/>
      <c r="HZ163" s="12"/>
      <c r="IA163" s="12"/>
      <c r="IB163" s="12"/>
      <c r="IC163" s="12"/>
      <c r="ID163" s="12"/>
      <c r="IE163" s="12"/>
    </row>
    <row r="164" spans="1:239" s="17" customFormat="1" ht="15" x14ac:dyDescent="0.25">
      <c r="A164" s="38" t="str">
        <f>"639"</f>
        <v>639</v>
      </c>
      <c r="B164" s="17" t="s">
        <v>95</v>
      </c>
      <c r="C164" s="18" t="str">
        <f>"180"</f>
        <v>180</v>
      </c>
      <c r="D164" s="18"/>
      <c r="E164" s="24">
        <v>0.92</v>
      </c>
      <c r="F164" s="24">
        <v>0</v>
      </c>
      <c r="G164" s="24">
        <v>0.05</v>
      </c>
      <c r="H164" s="24">
        <v>0.05</v>
      </c>
      <c r="I164" s="24">
        <v>18.760000000000002</v>
      </c>
      <c r="J164" s="24">
        <v>82.555580000000006</v>
      </c>
      <c r="K164" s="24">
        <v>0.02</v>
      </c>
      <c r="L164" s="24">
        <v>0</v>
      </c>
      <c r="M164" s="24">
        <v>0</v>
      </c>
      <c r="N164" s="24">
        <v>0</v>
      </c>
      <c r="O164" s="24">
        <v>18.25</v>
      </c>
      <c r="P164" s="24">
        <v>0.51</v>
      </c>
      <c r="Q164" s="24">
        <v>3.08</v>
      </c>
      <c r="R164" s="24">
        <v>0</v>
      </c>
      <c r="S164" s="24">
        <v>0</v>
      </c>
      <c r="T164" s="24">
        <v>0.27</v>
      </c>
      <c r="U164" s="24">
        <v>0.73</v>
      </c>
      <c r="V164" s="24">
        <v>3.13</v>
      </c>
      <c r="W164" s="24">
        <v>306.27</v>
      </c>
      <c r="X164" s="17">
        <v>0</v>
      </c>
      <c r="Y164" s="17">
        <v>0.01</v>
      </c>
      <c r="Z164" s="17">
        <v>0.01</v>
      </c>
      <c r="AA164" s="17">
        <v>0.01</v>
      </c>
      <c r="AB164" s="17">
        <v>0.02</v>
      </c>
      <c r="AC164" s="17">
        <v>0</v>
      </c>
      <c r="AD164" s="17">
        <v>0.01</v>
      </c>
      <c r="AE164" s="17">
        <v>0</v>
      </c>
      <c r="AF164" s="17">
        <v>0.01</v>
      </c>
      <c r="AG164" s="17">
        <v>0.01</v>
      </c>
      <c r="AH164" s="17">
        <v>0.01</v>
      </c>
      <c r="AI164" s="17">
        <v>0.05</v>
      </c>
      <c r="AJ164" s="17">
        <v>0</v>
      </c>
      <c r="AK164" s="17">
        <v>0.01</v>
      </c>
      <c r="AL164" s="17">
        <v>0.02</v>
      </c>
      <c r="AM164" s="17">
        <v>0</v>
      </c>
      <c r="AN164" s="17">
        <v>0.01</v>
      </c>
      <c r="AO164" s="17">
        <v>0.01</v>
      </c>
      <c r="AP164" s="17">
        <v>0.01</v>
      </c>
      <c r="AQ164" s="17">
        <v>0</v>
      </c>
      <c r="AR164" s="17">
        <v>0</v>
      </c>
      <c r="AS164" s="17">
        <v>0</v>
      </c>
      <c r="AT164" s="17">
        <v>0</v>
      </c>
      <c r="AU164" s="17">
        <v>0</v>
      </c>
      <c r="AV164" s="17">
        <v>0</v>
      </c>
      <c r="AW164" s="17">
        <v>0</v>
      </c>
      <c r="AX164" s="17">
        <v>0</v>
      </c>
      <c r="AY164" s="17">
        <v>0</v>
      </c>
      <c r="AZ164" s="17">
        <v>0</v>
      </c>
      <c r="BA164" s="17">
        <v>0</v>
      </c>
      <c r="BB164" s="17">
        <v>0</v>
      </c>
      <c r="BC164" s="17">
        <v>0</v>
      </c>
      <c r="BD164" s="17">
        <v>0</v>
      </c>
      <c r="BE164" s="17">
        <v>0</v>
      </c>
      <c r="BF164" s="17">
        <v>0</v>
      </c>
      <c r="BG164" s="17">
        <v>0.01</v>
      </c>
      <c r="BH164" s="17">
        <v>0</v>
      </c>
      <c r="BI164" s="17">
        <v>0</v>
      </c>
      <c r="BJ164" s="17">
        <v>0.01</v>
      </c>
      <c r="BK164" s="17">
        <v>0</v>
      </c>
      <c r="BL164" s="17">
        <v>0</v>
      </c>
      <c r="BM164" s="17">
        <v>0</v>
      </c>
      <c r="BN164" s="17">
        <v>0</v>
      </c>
      <c r="BO164" s="17">
        <v>0</v>
      </c>
      <c r="BP164" s="17">
        <v>183.61</v>
      </c>
      <c r="BR164" s="17">
        <v>94.5</v>
      </c>
      <c r="BY164" s="41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/>
      <c r="HL164" s="12"/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/>
      <c r="HX164" s="12"/>
      <c r="HY164" s="12"/>
      <c r="HZ164" s="12"/>
      <c r="IA164" s="12"/>
      <c r="IB164" s="12"/>
      <c r="IC164" s="12"/>
      <c r="ID164" s="12"/>
      <c r="IE164" s="12"/>
    </row>
    <row r="165" spans="1:239" s="17" customFormat="1" ht="15" x14ac:dyDescent="0.25">
      <c r="A165" s="38" t="str">
        <f>"-"</f>
        <v>-</v>
      </c>
      <c r="B165" s="17" t="s">
        <v>74</v>
      </c>
      <c r="C165" s="18" t="str">
        <f>"30"</f>
        <v>30</v>
      </c>
      <c r="D165" s="18"/>
      <c r="E165" s="24">
        <v>1.98</v>
      </c>
      <c r="F165" s="24">
        <v>0</v>
      </c>
      <c r="G165" s="24">
        <v>0.2</v>
      </c>
      <c r="H165" s="24">
        <v>0.2</v>
      </c>
      <c r="I165" s="24">
        <v>14.01</v>
      </c>
      <c r="J165" s="24">
        <v>67.440299999999993</v>
      </c>
      <c r="K165" s="24">
        <v>0.06</v>
      </c>
      <c r="L165" s="24">
        <v>0</v>
      </c>
      <c r="M165" s="24">
        <v>0</v>
      </c>
      <c r="N165" s="24">
        <v>0</v>
      </c>
      <c r="O165" s="24">
        <v>0.33</v>
      </c>
      <c r="P165" s="24">
        <v>13.68</v>
      </c>
      <c r="Q165" s="24">
        <v>0.06</v>
      </c>
      <c r="R165" s="24">
        <v>0</v>
      </c>
      <c r="S165" s="24">
        <v>0</v>
      </c>
      <c r="T165" s="24">
        <v>0.09</v>
      </c>
      <c r="U165" s="24">
        <v>0.54</v>
      </c>
      <c r="V165" s="24">
        <v>73.709999999999994</v>
      </c>
      <c r="W165" s="24">
        <v>24.74</v>
      </c>
      <c r="X165" s="17">
        <v>0</v>
      </c>
      <c r="Y165" s="17">
        <v>0</v>
      </c>
      <c r="Z165" s="17">
        <v>0</v>
      </c>
      <c r="AA165" s="17">
        <v>152.69</v>
      </c>
      <c r="AB165" s="17">
        <v>50.63</v>
      </c>
      <c r="AC165" s="17">
        <v>30.02</v>
      </c>
      <c r="AD165" s="17">
        <v>60.03</v>
      </c>
      <c r="AE165" s="17">
        <v>22.71</v>
      </c>
      <c r="AF165" s="17">
        <v>108.58</v>
      </c>
      <c r="AG165" s="17">
        <v>67.34</v>
      </c>
      <c r="AH165" s="17">
        <v>93.96</v>
      </c>
      <c r="AI165" s="17">
        <v>77.52</v>
      </c>
      <c r="AJ165" s="17">
        <v>40.72</v>
      </c>
      <c r="AK165" s="17">
        <v>72.040000000000006</v>
      </c>
      <c r="AL165" s="17">
        <v>602.39</v>
      </c>
      <c r="AM165" s="17">
        <v>70.47</v>
      </c>
      <c r="AN165" s="17">
        <v>196.27</v>
      </c>
      <c r="AO165" s="17">
        <v>85.35</v>
      </c>
      <c r="AP165" s="17">
        <v>56.64</v>
      </c>
      <c r="AQ165" s="17">
        <v>44.89</v>
      </c>
      <c r="AR165" s="17">
        <v>0</v>
      </c>
      <c r="AS165" s="17">
        <v>0</v>
      </c>
      <c r="AT165" s="17">
        <v>0</v>
      </c>
      <c r="AU165" s="17">
        <v>0</v>
      </c>
      <c r="AV165" s="17">
        <v>0</v>
      </c>
      <c r="AW165" s="17">
        <v>0</v>
      </c>
      <c r="AX165" s="17">
        <v>0.04</v>
      </c>
      <c r="AY165" s="17">
        <v>0.02</v>
      </c>
      <c r="AZ165" s="17">
        <v>0.02</v>
      </c>
      <c r="BA165" s="17">
        <v>0</v>
      </c>
      <c r="BB165" s="17">
        <v>0</v>
      </c>
      <c r="BC165" s="17">
        <v>0</v>
      </c>
      <c r="BD165" s="17">
        <v>0</v>
      </c>
      <c r="BE165" s="17">
        <v>0</v>
      </c>
      <c r="BF165" s="17">
        <v>0</v>
      </c>
      <c r="BG165" s="17">
        <v>0.02</v>
      </c>
      <c r="BH165" s="17">
        <v>0</v>
      </c>
      <c r="BI165" s="17">
        <v>0</v>
      </c>
      <c r="BJ165" s="17">
        <v>0.08</v>
      </c>
      <c r="BK165" s="17">
        <v>0</v>
      </c>
      <c r="BL165" s="17">
        <v>0</v>
      </c>
      <c r="BM165" s="17">
        <v>0</v>
      </c>
      <c r="BN165" s="17">
        <v>0</v>
      </c>
      <c r="BO165" s="17">
        <v>0</v>
      </c>
      <c r="BP165" s="17">
        <v>11.73</v>
      </c>
      <c r="BR165" s="17">
        <v>0</v>
      </c>
      <c r="BY165" s="41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</row>
    <row r="166" spans="1:239" s="15" customFormat="1" ht="15" x14ac:dyDescent="0.25">
      <c r="A166" s="28" t="str">
        <f>"-"</f>
        <v>-</v>
      </c>
      <c r="B166" s="15" t="s">
        <v>77</v>
      </c>
      <c r="C166" s="16" t="str">
        <f>"30"</f>
        <v>30</v>
      </c>
      <c r="D166" s="16"/>
      <c r="E166" s="25">
        <v>1.98</v>
      </c>
      <c r="F166" s="25">
        <v>0</v>
      </c>
      <c r="G166" s="25">
        <v>0.36</v>
      </c>
      <c r="H166" s="25">
        <v>0.36</v>
      </c>
      <c r="I166" s="25">
        <v>10.02</v>
      </c>
      <c r="J166" s="25">
        <v>58.013999999999996</v>
      </c>
      <c r="K166" s="25">
        <v>0.06</v>
      </c>
      <c r="L166" s="25">
        <v>0</v>
      </c>
      <c r="M166" s="25">
        <v>0</v>
      </c>
      <c r="N166" s="25">
        <v>0</v>
      </c>
      <c r="O166" s="25">
        <v>0.36</v>
      </c>
      <c r="P166" s="25">
        <v>9.66</v>
      </c>
      <c r="Q166" s="25">
        <v>2.4900000000000002</v>
      </c>
      <c r="R166" s="25">
        <v>0</v>
      </c>
      <c r="S166" s="25">
        <v>0</v>
      </c>
      <c r="T166" s="25">
        <v>0.3</v>
      </c>
      <c r="U166" s="25">
        <v>0.75</v>
      </c>
      <c r="V166" s="25">
        <v>183</v>
      </c>
      <c r="W166" s="25">
        <v>73.5</v>
      </c>
      <c r="X166" s="15">
        <v>0</v>
      </c>
      <c r="Y166" s="15">
        <v>0</v>
      </c>
      <c r="Z166" s="15">
        <v>0</v>
      </c>
      <c r="AA166" s="15">
        <v>128.1</v>
      </c>
      <c r="AB166" s="15">
        <v>66.900000000000006</v>
      </c>
      <c r="AC166" s="15">
        <v>27.9</v>
      </c>
      <c r="AD166" s="15">
        <v>59.4</v>
      </c>
      <c r="AE166" s="15">
        <v>24</v>
      </c>
      <c r="AF166" s="15">
        <v>111.3</v>
      </c>
      <c r="AG166" s="15">
        <v>89.1</v>
      </c>
      <c r="AH166" s="15">
        <v>87.3</v>
      </c>
      <c r="AI166" s="15">
        <v>139.19999999999999</v>
      </c>
      <c r="AJ166" s="15">
        <v>37.200000000000003</v>
      </c>
      <c r="AK166" s="15">
        <v>93</v>
      </c>
      <c r="AL166" s="15">
        <v>458.7</v>
      </c>
      <c r="AM166" s="15">
        <v>81</v>
      </c>
      <c r="AN166" s="15">
        <v>157.80000000000001</v>
      </c>
      <c r="AO166" s="15">
        <v>87.3</v>
      </c>
      <c r="AP166" s="15">
        <v>54</v>
      </c>
      <c r="AQ166" s="15">
        <v>39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0.06</v>
      </c>
      <c r="AY166" s="15">
        <v>0.04</v>
      </c>
      <c r="AZ166" s="15">
        <v>0.03</v>
      </c>
      <c r="BA166" s="15">
        <v>0</v>
      </c>
      <c r="BB166" s="15">
        <v>0.01</v>
      </c>
      <c r="BC166" s="15">
        <v>0</v>
      </c>
      <c r="BD166" s="15">
        <v>0</v>
      </c>
      <c r="BE166" s="15">
        <v>0</v>
      </c>
      <c r="BF166" s="15">
        <v>0</v>
      </c>
      <c r="BG166" s="15">
        <v>0.03</v>
      </c>
      <c r="BH166" s="15">
        <v>0</v>
      </c>
      <c r="BI166" s="15">
        <v>0</v>
      </c>
      <c r="BJ166" s="15">
        <v>0.14000000000000001</v>
      </c>
      <c r="BK166" s="15">
        <v>0.02</v>
      </c>
      <c r="BL166" s="15">
        <v>0</v>
      </c>
      <c r="BM166" s="15">
        <v>0</v>
      </c>
      <c r="BN166" s="15">
        <v>0</v>
      </c>
      <c r="BO166" s="15">
        <v>0</v>
      </c>
      <c r="BP166" s="15">
        <v>14.1</v>
      </c>
      <c r="BR166" s="15">
        <v>0.25</v>
      </c>
      <c r="BY166" s="4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/>
      <c r="HA166" s="12"/>
      <c r="HB166" s="12"/>
      <c r="HC166" s="12"/>
      <c r="HD166" s="12"/>
      <c r="HE166" s="12"/>
      <c r="HF166" s="12"/>
      <c r="HG166" s="12"/>
      <c r="HH166" s="12"/>
      <c r="HI166" s="12"/>
      <c r="HJ166" s="12"/>
      <c r="HK166" s="12"/>
      <c r="HL166" s="12"/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/>
      <c r="HX166" s="12"/>
      <c r="HY166" s="12"/>
      <c r="HZ166" s="12"/>
      <c r="IA166" s="12"/>
      <c r="IB166" s="12"/>
      <c r="IC166" s="12"/>
      <c r="ID166" s="12"/>
      <c r="IE166" s="12"/>
    </row>
    <row r="167" spans="1:239" s="19" customFormat="1" ht="14.25" x14ac:dyDescent="0.2">
      <c r="A167" s="39"/>
      <c r="B167" s="19" t="s">
        <v>78</v>
      </c>
      <c r="C167" s="20"/>
      <c r="D167" s="20"/>
      <c r="E167" s="21">
        <f t="shared" ref="E167:W167" si="12">SUM(E159:E166)</f>
        <v>27.770000000000003</v>
      </c>
      <c r="F167" s="21">
        <f t="shared" si="12"/>
        <v>11.750000000000002</v>
      </c>
      <c r="G167" s="21">
        <f t="shared" si="12"/>
        <v>30.759999999999998</v>
      </c>
      <c r="H167" s="21">
        <f t="shared" si="12"/>
        <v>10.46</v>
      </c>
      <c r="I167" s="21">
        <f t="shared" si="12"/>
        <v>98.51</v>
      </c>
      <c r="J167" s="21">
        <f t="shared" si="12"/>
        <v>819.5569207085</v>
      </c>
      <c r="K167" s="21">
        <f t="shared" si="12"/>
        <v>12.61</v>
      </c>
      <c r="L167" s="21">
        <f t="shared" si="12"/>
        <v>5</v>
      </c>
      <c r="M167" s="21">
        <f t="shared" si="12"/>
        <v>6.3699999999999992</v>
      </c>
      <c r="N167" s="21">
        <f t="shared" si="12"/>
        <v>0</v>
      </c>
      <c r="O167" s="21">
        <f t="shared" si="12"/>
        <v>26.049999999999997</v>
      </c>
      <c r="P167" s="21">
        <f t="shared" si="12"/>
        <v>72.449999999999989</v>
      </c>
      <c r="Q167" s="21">
        <f t="shared" si="12"/>
        <v>15.57</v>
      </c>
      <c r="R167" s="21">
        <f t="shared" si="12"/>
        <v>0</v>
      </c>
      <c r="S167" s="21">
        <f t="shared" si="12"/>
        <v>0</v>
      </c>
      <c r="T167" s="21">
        <f t="shared" si="12"/>
        <v>1.48</v>
      </c>
      <c r="U167" s="21">
        <f t="shared" si="12"/>
        <v>8.09</v>
      </c>
      <c r="V167" s="21">
        <f t="shared" si="12"/>
        <v>1368.2400000000002</v>
      </c>
      <c r="W167" s="21">
        <f t="shared" si="12"/>
        <v>1840.7900000000002</v>
      </c>
      <c r="X167" s="21">
        <v>0</v>
      </c>
      <c r="Y167" s="21">
        <v>714.96</v>
      </c>
      <c r="Z167" s="21">
        <v>711.99</v>
      </c>
      <c r="AA167" s="21">
        <v>1942.4</v>
      </c>
      <c r="AB167" s="21">
        <v>1755.34</v>
      </c>
      <c r="AC167" s="21">
        <v>621.65</v>
      </c>
      <c r="AD167" s="21">
        <v>1147.6600000000001</v>
      </c>
      <c r="AE167" s="21">
        <v>237.71</v>
      </c>
      <c r="AF167" s="21">
        <v>1293.27</v>
      </c>
      <c r="AG167" s="21">
        <v>881.89</v>
      </c>
      <c r="AH167" s="21">
        <v>1440.78</v>
      </c>
      <c r="AI167" s="21">
        <v>1680.12</v>
      </c>
      <c r="AJ167" s="21">
        <v>680.61</v>
      </c>
      <c r="AK167" s="21">
        <v>890.64</v>
      </c>
      <c r="AL167" s="21">
        <v>3739.27</v>
      </c>
      <c r="AM167" s="21">
        <v>196.11</v>
      </c>
      <c r="AN167" s="21">
        <v>1170.81</v>
      </c>
      <c r="AO167" s="21">
        <v>975.35</v>
      </c>
      <c r="AP167" s="21">
        <v>877.03</v>
      </c>
      <c r="AQ167" s="21">
        <v>517.95000000000005</v>
      </c>
      <c r="AR167" s="21">
        <v>0.48</v>
      </c>
      <c r="AS167" s="21">
        <v>0.19</v>
      </c>
      <c r="AT167" s="21">
        <v>0.12</v>
      </c>
      <c r="AU167" s="21">
        <v>0.27</v>
      </c>
      <c r="AV167" s="21">
        <v>0.36</v>
      </c>
      <c r="AW167" s="21">
        <v>1.1599999999999999</v>
      </c>
      <c r="AX167" s="21">
        <v>0.13</v>
      </c>
      <c r="AY167" s="21">
        <v>7.64</v>
      </c>
      <c r="AZ167" s="21">
        <v>7.0000000000000007E-2</v>
      </c>
      <c r="BA167" s="21">
        <v>5.55</v>
      </c>
      <c r="BB167" s="21">
        <v>0.76</v>
      </c>
      <c r="BC167" s="21">
        <v>0.13</v>
      </c>
      <c r="BD167" s="21">
        <v>0</v>
      </c>
      <c r="BE167" s="21">
        <v>0.12</v>
      </c>
      <c r="BF167" s="21">
        <v>0.53</v>
      </c>
      <c r="BG167" s="21">
        <v>10.59</v>
      </c>
      <c r="BH167" s="21">
        <v>0.01</v>
      </c>
      <c r="BI167" s="21">
        <v>0</v>
      </c>
      <c r="BJ167" s="21">
        <v>6.46</v>
      </c>
      <c r="BK167" s="21">
        <v>0.25</v>
      </c>
      <c r="BL167" s="21">
        <v>7.0000000000000007E-2</v>
      </c>
      <c r="BM167" s="21">
        <v>0</v>
      </c>
      <c r="BN167" s="21">
        <v>0</v>
      </c>
      <c r="BO167" s="21">
        <v>0</v>
      </c>
      <c r="BP167" s="21">
        <v>800.5</v>
      </c>
      <c r="BQ167" s="19">
        <f>$J$167/$J$168*100</f>
        <v>56.214121536744123</v>
      </c>
      <c r="BR167" s="19">
        <v>420.58</v>
      </c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3"/>
      <c r="HU167" s="43"/>
      <c r="HV167" s="43"/>
      <c r="HW167" s="43"/>
      <c r="HX167" s="43"/>
      <c r="HY167" s="43"/>
      <c r="HZ167" s="43"/>
      <c r="IA167" s="43"/>
      <c r="IB167" s="43"/>
      <c r="IC167" s="43"/>
      <c r="ID167" s="43"/>
      <c r="IE167" s="43"/>
    </row>
    <row r="168" spans="1:239" s="19" customFormat="1" ht="14.25" x14ac:dyDescent="0.2">
      <c r="A168" s="39"/>
      <c r="B168" s="19" t="s">
        <v>79</v>
      </c>
      <c r="C168" s="20"/>
      <c r="D168" s="20"/>
      <c r="E168" s="21">
        <v>54.38</v>
      </c>
      <c r="F168" s="21">
        <v>31.15</v>
      </c>
      <c r="G168" s="21">
        <v>59.18</v>
      </c>
      <c r="H168" s="21">
        <v>16.989999999999998</v>
      </c>
      <c r="I168" s="21">
        <v>165.13</v>
      </c>
      <c r="J168" s="21">
        <v>1457.92</v>
      </c>
      <c r="K168" s="21">
        <v>23.32</v>
      </c>
      <c r="L168" s="21">
        <v>8.39</v>
      </c>
      <c r="M168" s="21">
        <v>13.88</v>
      </c>
      <c r="N168" s="21">
        <v>0</v>
      </c>
      <c r="O168" s="21">
        <v>62</v>
      </c>
      <c r="P168" s="21">
        <v>103.13</v>
      </c>
      <c r="Q168" s="21">
        <v>19.829999999999998</v>
      </c>
      <c r="R168" s="21">
        <v>0</v>
      </c>
      <c r="S168" s="21">
        <v>0</v>
      </c>
      <c r="T168" s="21">
        <v>3.24</v>
      </c>
      <c r="U168" s="21">
        <v>12.85</v>
      </c>
      <c r="V168" s="21">
        <v>2027.9</v>
      </c>
      <c r="W168" s="21">
        <v>2646.31</v>
      </c>
      <c r="X168" s="21">
        <v>0</v>
      </c>
      <c r="Y168" s="21">
        <v>2020.2</v>
      </c>
      <c r="Z168" s="21">
        <v>1784.51</v>
      </c>
      <c r="AA168" s="21">
        <v>4133.42</v>
      </c>
      <c r="AB168" s="21">
        <v>3278.37</v>
      </c>
      <c r="AC168" s="21">
        <v>1388.25</v>
      </c>
      <c r="AD168" s="21">
        <v>2261.11</v>
      </c>
      <c r="AE168" s="21">
        <v>645.75</v>
      </c>
      <c r="AF168" s="21">
        <v>2675.01</v>
      </c>
      <c r="AG168" s="21">
        <v>2074.06</v>
      </c>
      <c r="AH168" s="21">
        <v>3074.08</v>
      </c>
      <c r="AI168" s="21">
        <v>3929.29</v>
      </c>
      <c r="AJ168" s="21">
        <v>1543.85</v>
      </c>
      <c r="AK168" s="21">
        <v>1798.47</v>
      </c>
      <c r="AL168" s="21">
        <v>8740.66</v>
      </c>
      <c r="AM168" s="21">
        <v>212.58</v>
      </c>
      <c r="AN168" s="21">
        <v>2541.2600000000002</v>
      </c>
      <c r="AO168" s="21">
        <v>2548.08</v>
      </c>
      <c r="AP168" s="21">
        <v>1888.16</v>
      </c>
      <c r="AQ168" s="21">
        <v>1004.14</v>
      </c>
      <c r="AR168" s="21">
        <v>0.88</v>
      </c>
      <c r="AS168" s="21">
        <v>0.61</v>
      </c>
      <c r="AT168" s="21">
        <v>0.41</v>
      </c>
      <c r="AU168" s="21">
        <v>0.99</v>
      </c>
      <c r="AV168" s="21">
        <v>0.48</v>
      </c>
      <c r="AW168" s="21">
        <v>1.77</v>
      </c>
      <c r="AX168" s="21">
        <v>0.13</v>
      </c>
      <c r="AY168" s="21">
        <v>10.220000000000001</v>
      </c>
      <c r="AZ168" s="21">
        <v>7.0000000000000007E-2</v>
      </c>
      <c r="BA168" s="21">
        <v>6.43</v>
      </c>
      <c r="BB168" s="21">
        <v>0.96</v>
      </c>
      <c r="BC168" s="21">
        <v>0.31</v>
      </c>
      <c r="BD168" s="21">
        <v>0</v>
      </c>
      <c r="BE168" s="21">
        <v>0.43</v>
      </c>
      <c r="BF168" s="21">
        <v>0.76</v>
      </c>
      <c r="BG168" s="21">
        <v>20.52</v>
      </c>
      <c r="BH168" s="21">
        <v>0.01</v>
      </c>
      <c r="BI168" s="21">
        <v>0</v>
      </c>
      <c r="BJ168" s="21">
        <v>12.3</v>
      </c>
      <c r="BK168" s="21">
        <v>0.34</v>
      </c>
      <c r="BL168" s="21">
        <v>0.09</v>
      </c>
      <c r="BM168" s="21">
        <v>0</v>
      </c>
      <c r="BN168" s="21">
        <v>0</v>
      </c>
      <c r="BO168" s="21">
        <v>0</v>
      </c>
      <c r="BP168" s="21">
        <v>1184.22</v>
      </c>
      <c r="BR168" s="19">
        <v>822.55</v>
      </c>
      <c r="BZ168" s="43"/>
      <c r="CA168" s="43"/>
      <c r="CB168" s="43"/>
      <c r="CC168" s="43"/>
      <c r="CD168" s="43"/>
      <c r="CE168" s="43"/>
      <c r="CF168" s="43"/>
      <c r="CG168" s="43"/>
      <c r="CH168" s="43"/>
      <c r="CI168" s="43"/>
      <c r="CJ168" s="43"/>
      <c r="CK168" s="43"/>
      <c r="CL168" s="43"/>
      <c r="CM168" s="43"/>
      <c r="CN168" s="43"/>
      <c r="CO168" s="43"/>
      <c r="CP168" s="43"/>
      <c r="CQ168" s="43"/>
      <c r="CR168" s="43"/>
      <c r="CS168" s="43"/>
      <c r="CT168" s="43"/>
      <c r="CU168" s="43"/>
      <c r="CV168" s="43"/>
      <c r="CW168" s="43"/>
      <c r="CX168" s="43"/>
      <c r="CY168" s="43"/>
      <c r="CZ168" s="43"/>
      <c r="DA168" s="43"/>
      <c r="DB168" s="43"/>
      <c r="DC168" s="43"/>
      <c r="DD168" s="43"/>
      <c r="DE168" s="43"/>
      <c r="DF168" s="43"/>
      <c r="DG168" s="43"/>
      <c r="DH168" s="43"/>
      <c r="DI168" s="43"/>
      <c r="DJ168" s="43"/>
      <c r="DK168" s="43"/>
      <c r="DL168" s="43"/>
      <c r="DM168" s="43"/>
      <c r="DN168" s="43"/>
      <c r="DO168" s="43"/>
      <c r="DP168" s="43"/>
      <c r="DQ168" s="43"/>
      <c r="DR168" s="43"/>
      <c r="DS168" s="43"/>
      <c r="DT168" s="43"/>
      <c r="DU168" s="43"/>
      <c r="DV168" s="43"/>
      <c r="DW168" s="43"/>
      <c r="DX168" s="43"/>
      <c r="DY168" s="43"/>
      <c r="DZ168" s="43"/>
      <c r="EA168" s="43"/>
      <c r="EB168" s="43"/>
      <c r="EC168" s="43"/>
      <c r="ED168" s="43"/>
      <c r="EE168" s="43"/>
      <c r="EF168" s="43"/>
      <c r="EG168" s="43"/>
      <c r="EH168" s="43"/>
      <c r="EI168" s="43"/>
      <c r="EJ168" s="43"/>
      <c r="EK168" s="43"/>
      <c r="EL168" s="43"/>
      <c r="EM168" s="43"/>
      <c r="EN168" s="43"/>
      <c r="EO168" s="43"/>
      <c r="EP168" s="43"/>
      <c r="EQ168" s="43"/>
      <c r="ER168" s="43"/>
      <c r="ES168" s="43"/>
      <c r="ET168" s="43"/>
      <c r="EU168" s="43"/>
      <c r="EV168" s="43"/>
      <c r="EW168" s="43"/>
      <c r="EX168" s="43"/>
      <c r="EY168" s="43"/>
      <c r="EZ168" s="43"/>
      <c r="FA168" s="43"/>
      <c r="FB168" s="43"/>
      <c r="FC168" s="43"/>
      <c r="FD168" s="43"/>
      <c r="FE168" s="43"/>
      <c r="FF168" s="43"/>
      <c r="FG168" s="43"/>
      <c r="FH168" s="43"/>
      <c r="FI168" s="43"/>
      <c r="FJ168" s="43"/>
      <c r="FK168" s="43"/>
      <c r="FL168" s="43"/>
      <c r="FM168" s="43"/>
      <c r="FN168" s="43"/>
      <c r="FO168" s="43"/>
      <c r="FP168" s="43"/>
      <c r="FQ168" s="43"/>
      <c r="FR168" s="43"/>
      <c r="FS168" s="43"/>
      <c r="FT168" s="43"/>
      <c r="FU168" s="43"/>
      <c r="FV168" s="43"/>
      <c r="FW168" s="43"/>
      <c r="FX168" s="43"/>
      <c r="FY168" s="43"/>
      <c r="FZ168" s="43"/>
      <c r="GA168" s="43"/>
      <c r="GB168" s="43"/>
      <c r="GC168" s="43"/>
      <c r="GD168" s="43"/>
      <c r="GE168" s="43"/>
      <c r="GF168" s="43"/>
      <c r="GG168" s="43"/>
      <c r="GH168" s="43"/>
      <c r="GI168" s="43"/>
      <c r="GJ168" s="43"/>
      <c r="GK168" s="43"/>
      <c r="GL168" s="43"/>
      <c r="GM168" s="43"/>
      <c r="GN168" s="43"/>
      <c r="GO168" s="43"/>
      <c r="GP168" s="43"/>
      <c r="GQ168" s="43"/>
      <c r="GR168" s="43"/>
      <c r="GS168" s="43"/>
      <c r="GT168" s="43"/>
      <c r="GU168" s="43"/>
      <c r="GV168" s="43"/>
      <c r="GW168" s="43"/>
      <c r="GX168" s="43"/>
      <c r="GY168" s="43"/>
      <c r="GZ168" s="43"/>
      <c r="HA168" s="43"/>
      <c r="HB168" s="43"/>
      <c r="HC168" s="43"/>
      <c r="HD168" s="43"/>
      <c r="HE168" s="43"/>
      <c r="HF168" s="43"/>
      <c r="HG168" s="43"/>
      <c r="HH168" s="43"/>
      <c r="HI168" s="43"/>
      <c r="HJ168" s="43"/>
      <c r="HK168" s="43"/>
      <c r="HL168" s="43"/>
      <c r="HM168" s="43"/>
      <c r="HN168" s="43"/>
      <c r="HO168" s="43"/>
      <c r="HP168" s="43"/>
      <c r="HQ168" s="43"/>
      <c r="HR168" s="43"/>
      <c r="HS168" s="43"/>
      <c r="HT168" s="43"/>
      <c r="HU168" s="43"/>
      <c r="HV168" s="43"/>
      <c r="HW168" s="43"/>
      <c r="HX168" s="43"/>
      <c r="HY168" s="43"/>
      <c r="HZ168" s="43"/>
      <c r="IA168" s="43"/>
      <c r="IB168" s="43"/>
      <c r="IC168" s="43"/>
      <c r="ID168" s="43"/>
      <c r="IE168" s="43"/>
    </row>
    <row r="169" spans="1:239" s="5" customFormat="1" ht="15" x14ac:dyDescent="0.25">
      <c r="A169" s="37"/>
      <c r="C169" s="11"/>
      <c r="D169" s="11"/>
      <c r="E169" s="11"/>
      <c r="F169" s="11"/>
      <c r="G169" s="11"/>
      <c r="H169" s="11"/>
      <c r="I169" s="11"/>
      <c r="J169" s="11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</row>
    <row r="170" spans="1:239" s="5" customFormat="1" ht="15" x14ac:dyDescent="0.25">
      <c r="A170" s="37"/>
      <c r="C170" s="11"/>
      <c r="D170" s="11"/>
      <c r="E170" s="11"/>
      <c r="F170" s="11"/>
      <c r="G170" s="11"/>
      <c r="H170" s="11"/>
      <c r="I170" s="11"/>
      <c r="J170" s="11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/>
      <c r="GZ170" s="12"/>
      <c r="HA170" s="12"/>
      <c r="HB170" s="12"/>
      <c r="HC170" s="12"/>
      <c r="HD170" s="12"/>
      <c r="HE170" s="12"/>
      <c r="HF170" s="12"/>
      <c r="HG170" s="12"/>
      <c r="HH170" s="12"/>
      <c r="HI170" s="12"/>
      <c r="HJ170" s="12"/>
      <c r="HK170" s="12"/>
      <c r="HL170" s="12"/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/>
      <c r="HX170" s="12"/>
      <c r="HY170" s="12"/>
      <c r="HZ170" s="12"/>
      <c r="IA170" s="12"/>
      <c r="IB170" s="12"/>
      <c r="IC170" s="12"/>
      <c r="ID170" s="12"/>
      <c r="IE170" s="12"/>
    </row>
    <row r="171" spans="1:239" s="5" customFormat="1" ht="15" x14ac:dyDescent="0.25">
      <c r="A171" s="37"/>
      <c r="C171" s="11"/>
      <c r="D171" s="11"/>
      <c r="E171" s="11"/>
      <c r="F171" s="11"/>
      <c r="G171" s="11"/>
      <c r="H171" s="11"/>
      <c r="I171" s="11"/>
      <c r="J171" s="11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/>
      <c r="HL171" s="12"/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/>
      <c r="HX171" s="12"/>
      <c r="HY171" s="12"/>
      <c r="HZ171" s="12"/>
      <c r="IA171" s="12"/>
      <c r="IB171" s="12"/>
      <c r="IC171" s="12"/>
      <c r="ID171" s="12"/>
      <c r="IE171" s="12"/>
    </row>
    <row r="172" spans="1:239" s="5" customFormat="1" ht="15" x14ac:dyDescent="0.25">
      <c r="A172" s="37"/>
      <c r="C172" s="11"/>
      <c r="D172" s="11"/>
      <c r="E172" s="11"/>
      <c r="F172" s="11"/>
      <c r="G172" s="11"/>
      <c r="H172" s="11"/>
      <c r="I172" s="11"/>
      <c r="J172" s="11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/>
      <c r="GY172" s="12"/>
      <c r="GZ172" s="12"/>
      <c r="HA172" s="12"/>
      <c r="HB172" s="12"/>
      <c r="HC172" s="12"/>
      <c r="HD172" s="12"/>
      <c r="HE172" s="12"/>
      <c r="HF172" s="12"/>
      <c r="HG172" s="12"/>
      <c r="HH172" s="12"/>
      <c r="HI172" s="12"/>
      <c r="HJ172" s="12"/>
      <c r="HK172" s="12"/>
      <c r="HL172" s="12"/>
      <c r="HM172" s="12"/>
      <c r="HN172" s="12"/>
      <c r="HO172" s="12"/>
      <c r="HP172" s="12"/>
      <c r="HQ172" s="12"/>
      <c r="HR172" s="12"/>
      <c r="HS172" s="12"/>
      <c r="HT172" s="12"/>
      <c r="HU172" s="12"/>
      <c r="HV172" s="12"/>
      <c r="HW172" s="12"/>
      <c r="HX172" s="12"/>
      <c r="HY172" s="12"/>
      <c r="HZ172" s="12"/>
      <c r="IA172" s="12"/>
      <c r="IB172" s="12"/>
      <c r="IC172" s="12"/>
      <c r="ID172" s="12"/>
      <c r="IE172" s="12"/>
    </row>
    <row r="173" spans="1:239" s="5" customFormat="1" ht="15" x14ac:dyDescent="0.25">
      <c r="A173" s="37"/>
      <c r="C173" s="11"/>
      <c r="D173" s="11"/>
      <c r="E173" s="11"/>
      <c r="F173" s="11"/>
      <c r="G173" s="11"/>
      <c r="H173" s="11"/>
      <c r="I173" s="11"/>
      <c r="J173" s="11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/>
      <c r="GZ173" s="12"/>
      <c r="HA173" s="12"/>
      <c r="HB173" s="12"/>
      <c r="HC173" s="12"/>
      <c r="HD173" s="12"/>
      <c r="HE173" s="12"/>
      <c r="HF173" s="12"/>
      <c r="HG173" s="12"/>
      <c r="HH173" s="12"/>
      <c r="HI173" s="12"/>
      <c r="HJ173" s="12"/>
      <c r="HK173" s="12"/>
      <c r="HL173" s="12"/>
      <c r="HM173" s="12"/>
      <c r="HN173" s="12"/>
      <c r="HO173" s="12"/>
      <c r="HP173" s="12"/>
      <c r="HQ173" s="12"/>
      <c r="HR173" s="12"/>
      <c r="HS173" s="12"/>
      <c r="HT173" s="12"/>
      <c r="HU173" s="12"/>
      <c r="HV173" s="12"/>
      <c r="HW173" s="12"/>
      <c r="HX173" s="12"/>
      <c r="HY173" s="12"/>
      <c r="HZ173" s="12"/>
      <c r="IA173" s="12"/>
      <c r="IB173" s="12"/>
      <c r="IC173" s="12"/>
      <c r="ID173" s="12"/>
      <c r="IE173" s="12"/>
    </row>
    <row r="174" spans="1:239" s="5" customFormat="1" ht="15" x14ac:dyDescent="0.25">
      <c r="A174" s="37"/>
      <c r="C174" s="11"/>
      <c r="D174" s="11"/>
      <c r="E174" s="11"/>
      <c r="F174" s="11"/>
      <c r="G174" s="11"/>
      <c r="H174" s="11"/>
      <c r="I174" s="11"/>
      <c r="J174" s="11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/>
      <c r="GY174" s="12"/>
      <c r="GZ174" s="12"/>
      <c r="HA174" s="12"/>
      <c r="HB174" s="12"/>
      <c r="HC174" s="12"/>
      <c r="HD174" s="12"/>
      <c r="HE174" s="12"/>
      <c r="HF174" s="12"/>
      <c r="HG174" s="12"/>
      <c r="HH174" s="12"/>
      <c r="HI174" s="12"/>
      <c r="HJ174" s="12"/>
      <c r="HK174" s="12"/>
      <c r="HL174" s="12"/>
      <c r="HM174" s="12"/>
      <c r="HN174" s="12"/>
      <c r="HO174" s="12"/>
      <c r="HP174" s="12"/>
      <c r="HQ174" s="12"/>
      <c r="HR174" s="12"/>
      <c r="HS174" s="12"/>
      <c r="HT174" s="12"/>
      <c r="HU174" s="12"/>
      <c r="HV174" s="12"/>
      <c r="HW174" s="12"/>
      <c r="HX174" s="12"/>
      <c r="HY174" s="12"/>
      <c r="HZ174" s="12"/>
      <c r="IA174" s="12"/>
      <c r="IB174" s="12"/>
      <c r="IC174" s="12"/>
      <c r="ID174" s="12"/>
      <c r="IE174" s="12"/>
    </row>
    <row r="175" spans="1:239" s="5" customFormat="1" ht="15" x14ac:dyDescent="0.25">
      <c r="A175" s="37"/>
      <c r="C175" s="11"/>
      <c r="D175" s="11"/>
      <c r="E175" s="11"/>
      <c r="F175" s="11"/>
      <c r="G175" s="11"/>
      <c r="H175" s="11"/>
      <c r="I175" s="11"/>
      <c r="J175" s="11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  <c r="GE175" s="12"/>
      <c r="GF175" s="12"/>
      <c r="GG175" s="12"/>
      <c r="GH175" s="12"/>
      <c r="GI175" s="12"/>
      <c r="GJ175" s="12"/>
      <c r="GK175" s="12"/>
      <c r="GL175" s="12"/>
      <c r="GM175" s="12"/>
      <c r="GN175" s="12"/>
      <c r="GO175" s="12"/>
      <c r="GP175" s="12"/>
      <c r="GQ175" s="12"/>
      <c r="GR175" s="12"/>
      <c r="GS175" s="12"/>
      <c r="GT175" s="12"/>
      <c r="GU175" s="12"/>
      <c r="GV175" s="12"/>
      <c r="GW175" s="12"/>
      <c r="GX175" s="12"/>
      <c r="GY175" s="12"/>
      <c r="GZ175" s="12"/>
      <c r="HA175" s="12"/>
      <c r="HB175" s="12"/>
      <c r="HC175" s="12"/>
      <c r="HD175" s="12"/>
      <c r="HE175" s="12"/>
      <c r="HF175" s="12"/>
      <c r="HG175" s="12"/>
      <c r="HH175" s="12"/>
      <c r="HI175" s="12"/>
      <c r="HJ175" s="12"/>
      <c r="HK175" s="12"/>
      <c r="HL175" s="12"/>
      <c r="HM175" s="12"/>
      <c r="HN175" s="12"/>
      <c r="HO175" s="12"/>
      <c r="HP175" s="12"/>
      <c r="HQ175" s="12"/>
      <c r="HR175" s="12"/>
      <c r="HS175" s="12"/>
      <c r="HT175" s="12"/>
      <c r="HU175" s="12"/>
      <c r="HV175" s="12"/>
      <c r="HW175" s="12"/>
      <c r="HX175" s="12"/>
      <c r="HY175" s="12"/>
      <c r="HZ175" s="12"/>
      <c r="IA175" s="12"/>
      <c r="IB175" s="12"/>
      <c r="IC175" s="12"/>
      <c r="ID175" s="12"/>
      <c r="IE175" s="12"/>
    </row>
    <row r="176" spans="1:239" s="5" customFormat="1" ht="15" x14ac:dyDescent="0.25">
      <c r="A176" s="37"/>
      <c r="C176" s="11"/>
      <c r="D176" s="11"/>
      <c r="E176" s="11"/>
      <c r="F176" s="11"/>
      <c r="G176" s="11"/>
      <c r="H176" s="11"/>
      <c r="I176" s="11"/>
      <c r="J176" s="11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  <c r="GE176" s="12"/>
      <c r="GF176" s="12"/>
      <c r="GG176" s="12"/>
      <c r="GH176" s="12"/>
      <c r="GI176" s="12"/>
      <c r="GJ176" s="12"/>
      <c r="GK176" s="12"/>
      <c r="GL176" s="12"/>
      <c r="GM176" s="12"/>
      <c r="GN176" s="12"/>
      <c r="GO176" s="12"/>
      <c r="GP176" s="12"/>
      <c r="GQ176" s="12"/>
      <c r="GR176" s="12"/>
      <c r="GS176" s="12"/>
      <c r="GT176" s="12"/>
      <c r="GU176" s="12"/>
      <c r="GV176" s="12"/>
      <c r="GW176" s="12"/>
      <c r="GX176" s="12"/>
      <c r="GY176" s="12"/>
      <c r="GZ176" s="12"/>
      <c r="HA176" s="12"/>
      <c r="HB176" s="12"/>
      <c r="HC176" s="12"/>
      <c r="HD176" s="12"/>
      <c r="HE176" s="12"/>
      <c r="HF176" s="12"/>
      <c r="HG176" s="12"/>
      <c r="HH176" s="12"/>
      <c r="HI176" s="12"/>
      <c r="HJ176" s="12"/>
      <c r="HK176" s="12"/>
      <c r="HL176" s="12"/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/>
      <c r="HX176" s="12"/>
      <c r="HY176" s="12"/>
      <c r="HZ176" s="12"/>
      <c r="IA176" s="12"/>
      <c r="IB176" s="12"/>
      <c r="IC176" s="12"/>
      <c r="ID176" s="12"/>
      <c r="IE176" s="12"/>
    </row>
    <row r="177" spans="1:239" s="5" customFormat="1" ht="15" x14ac:dyDescent="0.25">
      <c r="A177" s="37"/>
      <c r="C177" s="11"/>
      <c r="D177" s="11"/>
      <c r="E177" s="11"/>
      <c r="F177" s="11"/>
      <c r="G177" s="11"/>
      <c r="H177" s="11"/>
      <c r="I177" s="11"/>
      <c r="J177" s="11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</row>
    <row r="178" spans="1:239" s="5" customFormat="1" ht="15" x14ac:dyDescent="0.25">
      <c r="A178" s="37"/>
      <c r="C178" s="11"/>
      <c r="D178" s="11"/>
      <c r="E178" s="11"/>
      <c r="F178" s="11"/>
      <c r="G178" s="11"/>
      <c r="H178" s="11"/>
      <c r="I178" s="11"/>
      <c r="J178" s="11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/>
      <c r="HI178" s="12"/>
      <c r="HJ178" s="12"/>
      <c r="HK178" s="12"/>
      <c r="HL178" s="12"/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/>
      <c r="HX178" s="12"/>
      <c r="HY178" s="12"/>
      <c r="HZ178" s="12"/>
      <c r="IA178" s="12"/>
      <c r="IB178" s="12"/>
      <c r="IC178" s="12"/>
      <c r="ID178" s="12"/>
      <c r="IE178" s="12"/>
    </row>
    <row r="179" spans="1:239" s="5" customFormat="1" ht="15" x14ac:dyDescent="0.25">
      <c r="A179" s="37"/>
      <c r="C179" s="11"/>
      <c r="D179" s="11"/>
      <c r="E179" s="11"/>
      <c r="F179" s="11"/>
      <c r="G179" s="11"/>
      <c r="H179" s="11"/>
      <c r="I179" s="11"/>
      <c r="J179" s="11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/>
      <c r="HY179" s="12"/>
      <c r="HZ179" s="12"/>
      <c r="IA179" s="12"/>
      <c r="IB179" s="12"/>
      <c r="IC179" s="12"/>
      <c r="ID179" s="12"/>
      <c r="IE179" s="12"/>
    </row>
    <row r="180" spans="1:239" s="5" customFormat="1" ht="15" x14ac:dyDescent="0.25">
      <c r="A180" s="37"/>
      <c r="C180" s="11"/>
      <c r="D180" s="11"/>
      <c r="E180" s="11"/>
      <c r="F180" s="11"/>
      <c r="G180" s="11"/>
      <c r="H180" s="11"/>
      <c r="I180" s="11"/>
      <c r="J180" s="11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/>
      <c r="GY180" s="12"/>
      <c r="GZ180" s="12"/>
      <c r="HA180" s="12"/>
      <c r="HB180" s="12"/>
      <c r="HC180" s="12"/>
      <c r="HD180" s="12"/>
      <c r="HE180" s="12"/>
      <c r="HF180" s="12"/>
      <c r="HG180" s="12"/>
      <c r="HH180" s="12"/>
      <c r="HI180" s="12"/>
      <c r="HJ180" s="12"/>
      <c r="HK180" s="12"/>
      <c r="HL180" s="12"/>
      <c r="HM180" s="12"/>
      <c r="HN180" s="12"/>
      <c r="HO180" s="12"/>
      <c r="HP180" s="12"/>
      <c r="HQ180" s="12"/>
      <c r="HR180" s="12"/>
      <c r="HS180" s="12"/>
      <c r="HT180" s="12"/>
      <c r="HU180" s="12"/>
      <c r="HV180" s="12"/>
      <c r="HW180" s="12"/>
      <c r="HX180" s="12"/>
      <c r="HY180" s="12"/>
      <c r="HZ180" s="12"/>
      <c r="IA180" s="12"/>
      <c r="IB180" s="12"/>
      <c r="IC180" s="12"/>
      <c r="ID180" s="12"/>
      <c r="IE180" s="12"/>
    </row>
    <row r="181" spans="1:239" s="5" customFormat="1" ht="15" x14ac:dyDescent="0.25">
      <c r="A181" s="37"/>
      <c r="C181" s="11"/>
      <c r="D181" s="11"/>
      <c r="E181" s="11"/>
      <c r="F181" s="11"/>
      <c r="G181" s="11"/>
      <c r="H181" s="11"/>
      <c r="I181" s="11"/>
      <c r="J181" s="11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/>
      <c r="HL181" s="12"/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/>
      <c r="HX181" s="12"/>
      <c r="HY181" s="12"/>
      <c r="HZ181" s="12"/>
      <c r="IA181" s="12"/>
      <c r="IB181" s="12"/>
      <c r="IC181" s="12"/>
      <c r="ID181" s="12"/>
      <c r="IE181" s="12"/>
    </row>
    <row r="182" spans="1:239" s="5" customFormat="1" ht="15" x14ac:dyDescent="0.25">
      <c r="A182" s="37"/>
      <c r="C182" s="11"/>
      <c r="D182" s="11"/>
      <c r="E182" s="11"/>
      <c r="F182" s="11"/>
      <c r="G182" s="11"/>
      <c r="H182" s="11"/>
      <c r="I182" s="11"/>
      <c r="J182" s="11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/>
      <c r="HI182" s="12"/>
      <c r="HJ182" s="12"/>
      <c r="HK182" s="12"/>
      <c r="HL182" s="12"/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/>
      <c r="HX182" s="12"/>
      <c r="HY182" s="12"/>
      <c r="HZ182" s="12"/>
      <c r="IA182" s="12"/>
      <c r="IB182" s="12"/>
      <c r="IC182" s="12"/>
      <c r="ID182" s="12"/>
      <c r="IE182" s="12"/>
    </row>
    <row r="183" spans="1:239" s="5" customFormat="1" ht="15" x14ac:dyDescent="0.25">
      <c r="A183" s="37"/>
      <c r="C183" s="11"/>
      <c r="D183" s="11"/>
      <c r="E183" s="11"/>
      <c r="F183" s="11"/>
      <c r="G183" s="11"/>
      <c r="H183" s="11"/>
      <c r="I183" s="11"/>
      <c r="J183" s="11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/>
      <c r="HI183" s="12"/>
      <c r="HJ183" s="12"/>
      <c r="HK183" s="12"/>
      <c r="HL183" s="12"/>
      <c r="HM183" s="12"/>
      <c r="HN183" s="12"/>
      <c r="HO183" s="12"/>
      <c r="HP183" s="12"/>
      <c r="HQ183" s="12"/>
      <c r="HR183" s="12"/>
      <c r="HS183" s="12"/>
      <c r="HT183" s="12"/>
      <c r="HU183" s="12"/>
      <c r="HV183" s="12"/>
      <c r="HW183" s="12"/>
      <c r="HX183" s="12"/>
      <c r="HY183" s="12"/>
      <c r="HZ183" s="12"/>
      <c r="IA183" s="12"/>
      <c r="IB183" s="12"/>
      <c r="IC183" s="12"/>
      <c r="ID183" s="12"/>
      <c r="IE183" s="12"/>
    </row>
    <row r="184" spans="1:239" s="5" customFormat="1" ht="15" x14ac:dyDescent="0.25">
      <c r="A184" s="37"/>
      <c r="C184" s="11"/>
      <c r="D184" s="11"/>
      <c r="E184" s="11"/>
      <c r="F184" s="11"/>
      <c r="G184" s="11"/>
      <c r="H184" s="11"/>
      <c r="I184" s="11"/>
      <c r="J184" s="11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/>
      <c r="HA184" s="12"/>
      <c r="HB184" s="12"/>
      <c r="HC184" s="12"/>
      <c r="HD184" s="12"/>
      <c r="HE184" s="12"/>
      <c r="HF184" s="12"/>
      <c r="HG184" s="12"/>
      <c r="HH184" s="12"/>
      <c r="HI184" s="12"/>
      <c r="HJ184" s="12"/>
      <c r="HK184" s="12"/>
      <c r="HL184" s="12"/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/>
      <c r="HX184" s="12"/>
      <c r="HY184" s="12"/>
      <c r="HZ184" s="12"/>
      <c r="IA184" s="12"/>
      <c r="IB184" s="12"/>
      <c r="IC184" s="12"/>
      <c r="ID184" s="12"/>
      <c r="IE184" s="12"/>
    </row>
    <row r="185" spans="1:239" s="5" customFormat="1" ht="15" x14ac:dyDescent="0.25">
      <c r="A185" s="37"/>
      <c r="B185" s="5" t="s">
        <v>89</v>
      </c>
      <c r="C185" s="11"/>
      <c r="D185" s="11"/>
      <c r="E185" s="11"/>
      <c r="F185" s="11"/>
      <c r="G185" s="11"/>
      <c r="H185" s="11"/>
      <c r="I185" s="11"/>
      <c r="J185" s="11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/>
      <c r="HI185" s="12"/>
      <c r="HJ185" s="12"/>
      <c r="HK185" s="12"/>
      <c r="HL185" s="12"/>
      <c r="HM185" s="12"/>
      <c r="HN185" s="12"/>
      <c r="HO185" s="12"/>
      <c r="HP185" s="12"/>
      <c r="HQ185" s="12"/>
      <c r="HR185" s="12"/>
      <c r="HS185" s="12"/>
      <c r="HT185" s="12"/>
      <c r="HU185" s="12"/>
      <c r="HV185" s="12"/>
      <c r="HW185" s="12"/>
      <c r="HX185" s="12"/>
      <c r="HY185" s="12"/>
      <c r="HZ185" s="12"/>
      <c r="IA185" s="12"/>
      <c r="IB185" s="12"/>
      <c r="IC185" s="12"/>
      <c r="ID185" s="12"/>
      <c r="IE185" s="12"/>
    </row>
    <row r="186" spans="1:239" s="5" customFormat="1" ht="15" x14ac:dyDescent="0.25">
      <c r="A186" s="32" t="s">
        <v>157</v>
      </c>
      <c r="B186" s="29" t="s">
        <v>0</v>
      </c>
      <c r="C186" s="29" t="s">
        <v>6</v>
      </c>
      <c r="D186" s="35" t="s">
        <v>158</v>
      </c>
      <c r="E186" s="29" t="s">
        <v>2</v>
      </c>
      <c r="F186" s="29"/>
      <c r="G186" s="29" t="s">
        <v>8</v>
      </c>
      <c r="H186" s="29"/>
      <c r="I186" s="29" t="s">
        <v>7</v>
      </c>
      <c r="J186" s="30" t="s">
        <v>5</v>
      </c>
      <c r="K186" s="5" t="s">
        <v>9</v>
      </c>
      <c r="L186" s="5" t="s">
        <v>10</v>
      </c>
      <c r="M186" s="5" t="s">
        <v>65</v>
      </c>
      <c r="N186" s="5" t="s">
        <v>11</v>
      </c>
      <c r="O186" s="5" t="s">
        <v>12</v>
      </c>
      <c r="P186" s="5" t="s">
        <v>13</v>
      </c>
      <c r="Q186" s="5" t="s">
        <v>14</v>
      </c>
      <c r="R186" s="5" t="s">
        <v>15</v>
      </c>
      <c r="S186" s="5" t="s">
        <v>16</v>
      </c>
      <c r="T186" s="5" t="s">
        <v>17</v>
      </c>
      <c r="U186" s="5" t="s">
        <v>18</v>
      </c>
      <c r="V186" s="5" t="s">
        <v>19</v>
      </c>
      <c r="W186" s="5" t="s">
        <v>20</v>
      </c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/>
      <c r="HK186" s="12"/>
      <c r="HL186" s="12"/>
      <c r="HM186" s="12"/>
      <c r="HN186" s="12"/>
      <c r="HO186" s="12"/>
      <c r="HP186" s="12"/>
      <c r="HQ186" s="12"/>
      <c r="HR186" s="12"/>
      <c r="HS186" s="12"/>
      <c r="HT186" s="12"/>
      <c r="HU186" s="12"/>
      <c r="HV186" s="12"/>
      <c r="HW186" s="12"/>
      <c r="HX186" s="12"/>
      <c r="HY186" s="12"/>
      <c r="HZ186" s="12"/>
      <c r="IA186" s="12"/>
      <c r="IB186" s="12"/>
      <c r="IC186" s="12"/>
      <c r="ID186" s="12"/>
      <c r="IE186" s="12"/>
    </row>
    <row r="187" spans="1:239" s="5" customFormat="1" ht="30" x14ac:dyDescent="0.25">
      <c r="A187" s="33"/>
      <c r="B187" s="29"/>
      <c r="C187" s="29"/>
      <c r="D187" s="36"/>
      <c r="E187" s="27" t="s">
        <v>1</v>
      </c>
      <c r="F187" s="27" t="s">
        <v>3</v>
      </c>
      <c r="G187" s="27" t="s">
        <v>1</v>
      </c>
      <c r="H187" s="27" t="s">
        <v>4</v>
      </c>
      <c r="I187" s="29"/>
      <c r="J187" s="31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/>
      <c r="HA187" s="12"/>
      <c r="HB187" s="12"/>
      <c r="HC187" s="12"/>
      <c r="HD187" s="12"/>
      <c r="HE187" s="12"/>
      <c r="HF187" s="12"/>
      <c r="HG187" s="12"/>
      <c r="HH187" s="12"/>
      <c r="HI187" s="12"/>
      <c r="HJ187" s="12"/>
      <c r="HK187" s="12"/>
      <c r="HL187" s="12"/>
      <c r="HM187" s="12"/>
      <c r="HN187" s="12"/>
      <c r="HO187" s="12"/>
      <c r="HP187" s="12"/>
      <c r="HQ187" s="12"/>
      <c r="HR187" s="12"/>
      <c r="HS187" s="12"/>
      <c r="HT187" s="12"/>
      <c r="HU187" s="12"/>
      <c r="HV187" s="12"/>
      <c r="HW187" s="12"/>
      <c r="HX187" s="12"/>
      <c r="HY187" s="12"/>
      <c r="HZ187" s="12"/>
      <c r="IA187" s="12"/>
      <c r="IB187" s="12"/>
      <c r="IC187" s="12"/>
      <c r="ID187" s="12"/>
      <c r="IE187" s="12"/>
    </row>
    <row r="188" spans="1:239" s="17" customFormat="1" ht="15" x14ac:dyDescent="0.25">
      <c r="A188" s="38" t="str">
        <f>"302"</f>
        <v>302</v>
      </c>
      <c r="B188" s="17" t="s">
        <v>114</v>
      </c>
      <c r="C188" s="18" t="str">
        <f>"205"</f>
        <v>205</v>
      </c>
      <c r="D188" s="18"/>
      <c r="E188" s="18">
        <v>8.0500000000000007</v>
      </c>
      <c r="F188" s="18">
        <v>2.82</v>
      </c>
      <c r="G188" s="18">
        <v>6.71</v>
      </c>
      <c r="H188" s="18">
        <v>1.65</v>
      </c>
      <c r="I188" s="18">
        <v>39.770000000000003</v>
      </c>
      <c r="J188" s="18">
        <v>256.07781599999998</v>
      </c>
      <c r="K188" s="17">
        <v>3.95</v>
      </c>
      <c r="L188" s="17">
        <v>0.09</v>
      </c>
      <c r="M188" s="17">
        <v>2.0699999999999998</v>
      </c>
      <c r="N188" s="17">
        <v>0</v>
      </c>
      <c r="O188" s="17">
        <v>10.38</v>
      </c>
      <c r="P188" s="17">
        <v>29.39</v>
      </c>
      <c r="Q188" s="17">
        <v>1.64</v>
      </c>
      <c r="R188" s="17">
        <v>0</v>
      </c>
      <c r="S188" s="17">
        <v>0</v>
      </c>
      <c r="T188" s="17">
        <v>0.1</v>
      </c>
      <c r="U188" s="17">
        <v>2.08</v>
      </c>
      <c r="V188" s="17">
        <v>363.34</v>
      </c>
      <c r="W188" s="17">
        <v>217.46</v>
      </c>
      <c r="X188" s="17">
        <v>0</v>
      </c>
      <c r="Y188" s="17">
        <v>367.99</v>
      </c>
      <c r="Z188" s="17">
        <v>347.39</v>
      </c>
      <c r="AA188" s="17">
        <v>973.01</v>
      </c>
      <c r="AB188" s="17">
        <v>337.49</v>
      </c>
      <c r="AC188" s="17">
        <v>206.55</v>
      </c>
      <c r="AD188" s="17">
        <v>307.14</v>
      </c>
      <c r="AE188" s="17">
        <v>125.04</v>
      </c>
      <c r="AF188" s="17">
        <v>405.98</v>
      </c>
      <c r="AG188" s="17">
        <v>506.7</v>
      </c>
      <c r="AH188" s="17">
        <v>200.79</v>
      </c>
      <c r="AI188" s="17">
        <v>308.08</v>
      </c>
      <c r="AJ188" s="17">
        <v>123.55</v>
      </c>
      <c r="AK188" s="17">
        <v>141.99</v>
      </c>
      <c r="AL188" s="17">
        <v>1048.98</v>
      </c>
      <c r="AM188" s="17">
        <v>1.28</v>
      </c>
      <c r="AN188" s="17">
        <v>382.58</v>
      </c>
      <c r="AO188" s="17">
        <v>331.12</v>
      </c>
      <c r="AP188" s="17">
        <v>360.36</v>
      </c>
      <c r="AQ188" s="17">
        <v>108.47</v>
      </c>
      <c r="AR188" s="17">
        <v>0.1</v>
      </c>
      <c r="AS188" s="17">
        <v>0.05</v>
      </c>
      <c r="AT188" s="17">
        <v>0.03</v>
      </c>
      <c r="AU188" s="17">
        <v>0.06</v>
      </c>
      <c r="AV188" s="17">
        <v>7.0000000000000007E-2</v>
      </c>
      <c r="AW188" s="17">
        <v>0.32</v>
      </c>
      <c r="AX188" s="17">
        <v>0</v>
      </c>
      <c r="AY188" s="17">
        <v>0.92</v>
      </c>
      <c r="AZ188" s="17">
        <v>0</v>
      </c>
      <c r="BA188" s="17">
        <v>0.28000000000000003</v>
      </c>
      <c r="BB188" s="17">
        <v>0.01</v>
      </c>
      <c r="BC188" s="17">
        <v>0.02</v>
      </c>
      <c r="BD188" s="17">
        <v>0</v>
      </c>
      <c r="BE188" s="17">
        <v>0.06</v>
      </c>
      <c r="BF188" s="17">
        <v>0.09</v>
      </c>
      <c r="BG188" s="17">
        <v>0.91</v>
      </c>
      <c r="BH188" s="17">
        <v>0</v>
      </c>
      <c r="BI188" s="17">
        <v>0</v>
      </c>
      <c r="BJ188" s="17">
        <v>0.96</v>
      </c>
      <c r="BK188" s="17">
        <v>0.02</v>
      </c>
      <c r="BL188" s="17">
        <v>0</v>
      </c>
      <c r="BM188" s="17">
        <v>0</v>
      </c>
      <c r="BN188" s="17">
        <v>0</v>
      </c>
      <c r="BO188" s="17">
        <v>0</v>
      </c>
      <c r="BP188" s="17">
        <v>156.87</v>
      </c>
      <c r="BR188" s="17">
        <v>25.33</v>
      </c>
      <c r="BY188" s="41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/>
      <c r="HI188" s="12"/>
      <c r="HJ188" s="12"/>
      <c r="HK188" s="12"/>
      <c r="HL188" s="12"/>
      <c r="HM188" s="12"/>
      <c r="HN188" s="12"/>
      <c r="HO188" s="12"/>
      <c r="HP188" s="12"/>
      <c r="HQ188" s="12"/>
      <c r="HR188" s="12"/>
      <c r="HS188" s="12"/>
      <c r="HT188" s="12"/>
      <c r="HU188" s="12"/>
      <c r="HV188" s="12"/>
      <c r="HW188" s="12"/>
      <c r="HX188" s="12"/>
      <c r="HY188" s="12"/>
      <c r="HZ188" s="12"/>
      <c r="IA188" s="12"/>
      <c r="IB188" s="12"/>
      <c r="IC188" s="12"/>
      <c r="ID188" s="12"/>
      <c r="IE188" s="12"/>
    </row>
    <row r="189" spans="1:239" s="17" customFormat="1" ht="15" x14ac:dyDescent="0.25">
      <c r="A189" s="38" t="str">
        <f>"686"</f>
        <v>686</v>
      </c>
      <c r="B189" s="17" t="s">
        <v>97</v>
      </c>
      <c r="C189" s="18" t="str">
        <f>"186"</f>
        <v>186</v>
      </c>
      <c r="D189" s="18"/>
      <c r="E189" s="18">
        <v>0.23</v>
      </c>
      <c r="F189" s="18">
        <v>0</v>
      </c>
      <c r="G189" s="18">
        <v>0.05</v>
      </c>
      <c r="H189" s="18">
        <v>0.05</v>
      </c>
      <c r="I189" s="18">
        <v>10.01</v>
      </c>
      <c r="J189" s="18">
        <v>40.969452000000004</v>
      </c>
      <c r="K189" s="17">
        <v>0</v>
      </c>
      <c r="L189" s="17">
        <v>0</v>
      </c>
      <c r="M189" s="17">
        <v>0</v>
      </c>
      <c r="N189" s="17">
        <v>0</v>
      </c>
      <c r="O189" s="17">
        <v>10.01</v>
      </c>
      <c r="P189" s="17">
        <v>0</v>
      </c>
      <c r="Q189" s="17">
        <v>0.22</v>
      </c>
      <c r="R189" s="17">
        <v>0</v>
      </c>
      <c r="S189" s="17">
        <v>0</v>
      </c>
      <c r="T189" s="17">
        <v>0.37</v>
      </c>
      <c r="U189" s="17">
        <v>0.09</v>
      </c>
      <c r="V189" s="17">
        <v>0.81</v>
      </c>
      <c r="W189" s="17">
        <v>10.79</v>
      </c>
      <c r="X189" s="17">
        <v>0</v>
      </c>
      <c r="Y189" s="17">
        <v>0.89</v>
      </c>
      <c r="Z189" s="17">
        <v>1.02</v>
      </c>
      <c r="AA189" s="17">
        <v>0.83</v>
      </c>
      <c r="AB189" s="17">
        <v>1.53</v>
      </c>
      <c r="AC189" s="17">
        <v>0.38</v>
      </c>
      <c r="AD189" s="17">
        <v>1.59</v>
      </c>
      <c r="AE189" s="17">
        <v>0</v>
      </c>
      <c r="AF189" s="17">
        <v>2.04</v>
      </c>
      <c r="AG189" s="17">
        <v>0</v>
      </c>
      <c r="AH189" s="17">
        <v>0</v>
      </c>
      <c r="AI189" s="17">
        <v>0</v>
      </c>
      <c r="AJ189" s="17">
        <v>1.1499999999999999</v>
      </c>
      <c r="AK189" s="17">
        <v>0</v>
      </c>
      <c r="AL189" s="17">
        <v>0</v>
      </c>
      <c r="AM189" s="17">
        <v>0</v>
      </c>
      <c r="AN189" s="17">
        <v>0</v>
      </c>
      <c r="AO189" s="17">
        <v>0</v>
      </c>
      <c r="AP189" s="17">
        <v>0</v>
      </c>
      <c r="AQ189" s="17">
        <v>0</v>
      </c>
      <c r="AR189" s="17">
        <v>0</v>
      </c>
      <c r="AS189" s="17">
        <v>0</v>
      </c>
      <c r="AT189" s="17">
        <v>0</v>
      </c>
      <c r="AU189" s="17">
        <v>0</v>
      </c>
      <c r="AV189" s="17">
        <v>0</v>
      </c>
      <c r="AW189" s="17">
        <v>0</v>
      </c>
      <c r="AX189" s="17">
        <v>0</v>
      </c>
      <c r="AY189" s="17">
        <v>0</v>
      </c>
      <c r="AZ189" s="17">
        <v>0</v>
      </c>
      <c r="BA189" s="17">
        <v>0</v>
      </c>
      <c r="BB189" s="17">
        <v>0</v>
      </c>
      <c r="BC189" s="17">
        <v>0</v>
      </c>
      <c r="BD189" s="17">
        <v>0</v>
      </c>
      <c r="BE189" s="17">
        <v>0</v>
      </c>
      <c r="BF189" s="17">
        <v>0</v>
      </c>
      <c r="BG189" s="17">
        <v>0</v>
      </c>
      <c r="BH189" s="17">
        <v>0</v>
      </c>
      <c r="BI189" s="17">
        <v>0</v>
      </c>
      <c r="BJ189" s="17">
        <v>0</v>
      </c>
      <c r="BK189" s="17">
        <v>0</v>
      </c>
      <c r="BL189" s="17">
        <v>0</v>
      </c>
      <c r="BM189" s="17">
        <v>0</v>
      </c>
      <c r="BN189" s="17">
        <v>0</v>
      </c>
      <c r="BO189" s="17">
        <v>0</v>
      </c>
      <c r="BP189" s="17">
        <v>185.79</v>
      </c>
      <c r="BR189" s="17">
        <v>0.1</v>
      </c>
      <c r="BY189" s="41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/>
      <c r="HH189" s="12"/>
      <c r="HI189" s="12"/>
      <c r="HJ189" s="12"/>
      <c r="HK189" s="12"/>
      <c r="HL189" s="12"/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/>
      <c r="HX189" s="12"/>
      <c r="HY189" s="12"/>
      <c r="HZ189" s="12"/>
      <c r="IA189" s="12"/>
      <c r="IB189" s="12"/>
      <c r="IC189" s="12"/>
      <c r="ID189" s="12"/>
      <c r="IE189" s="12"/>
    </row>
    <row r="190" spans="1:239" s="17" customFormat="1" ht="15" x14ac:dyDescent="0.25">
      <c r="A190" s="38" t="str">
        <f>"-"</f>
        <v>-</v>
      </c>
      <c r="B190" s="17" t="s">
        <v>74</v>
      </c>
      <c r="C190" s="18" t="str">
        <f>"30"</f>
        <v>30</v>
      </c>
      <c r="D190" s="18"/>
      <c r="E190" s="18">
        <v>1.98</v>
      </c>
      <c r="F190" s="18">
        <v>0</v>
      </c>
      <c r="G190" s="18">
        <v>0.2</v>
      </c>
      <c r="H190" s="18">
        <v>0.2</v>
      </c>
      <c r="I190" s="18">
        <v>14.01</v>
      </c>
      <c r="J190" s="18">
        <v>67.170299999999997</v>
      </c>
      <c r="K190" s="17">
        <v>0</v>
      </c>
      <c r="L190" s="17">
        <v>0</v>
      </c>
      <c r="M190" s="17">
        <v>0</v>
      </c>
      <c r="N190" s="17">
        <v>0</v>
      </c>
      <c r="O190" s="17">
        <v>0.33</v>
      </c>
      <c r="P190" s="17">
        <v>13.68</v>
      </c>
      <c r="Q190" s="17">
        <v>0.06</v>
      </c>
      <c r="R190" s="17">
        <v>0</v>
      </c>
      <c r="S190" s="17">
        <v>0</v>
      </c>
      <c r="T190" s="17">
        <v>0</v>
      </c>
      <c r="U190" s="17">
        <v>0.54</v>
      </c>
      <c r="V190" s="17">
        <v>0</v>
      </c>
      <c r="W190" s="17">
        <v>0</v>
      </c>
      <c r="X190" s="17">
        <v>0</v>
      </c>
      <c r="Y190" s="17">
        <v>95.79</v>
      </c>
      <c r="Z190" s="17">
        <v>99.7</v>
      </c>
      <c r="AA190" s="17">
        <v>152.69</v>
      </c>
      <c r="AB190" s="17">
        <v>50.63</v>
      </c>
      <c r="AC190" s="17">
        <v>30.02</v>
      </c>
      <c r="AD190" s="17">
        <v>60.03</v>
      </c>
      <c r="AE190" s="17">
        <v>22.71</v>
      </c>
      <c r="AF190" s="17">
        <v>108.58</v>
      </c>
      <c r="AG190" s="17">
        <v>67.34</v>
      </c>
      <c r="AH190" s="17">
        <v>93.96</v>
      </c>
      <c r="AI190" s="17">
        <v>77.52</v>
      </c>
      <c r="AJ190" s="17">
        <v>40.72</v>
      </c>
      <c r="AK190" s="17">
        <v>72.040000000000006</v>
      </c>
      <c r="AL190" s="17">
        <v>602.39</v>
      </c>
      <c r="AM190" s="17">
        <v>0</v>
      </c>
      <c r="AN190" s="17">
        <v>196.27</v>
      </c>
      <c r="AO190" s="17">
        <v>85.35</v>
      </c>
      <c r="AP190" s="17">
        <v>56.64</v>
      </c>
      <c r="AQ190" s="17">
        <v>44.89</v>
      </c>
      <c r="AR190" s="17">
        <v>0</v>
      </c>
      <c r="AS190" s="17">
        <v>0</v>
      </c>
      <c r="AT190" s="17">
        <v>0</v>
      </c>
      <c r="AU190" s="17">
        <v>0</v>
      </c>
      <c r="AV190" s="17">
        <v>0</v>
      </c>
      <c r="AW190" s="17">
        <v>0</v>
      </c>
      <c r="AX190" s="17">
        <v>0</v>
      </c>
      <c r="AY190" s="17">
        <v>0.02</v>
      </c>
      <c r="AZ190" s="17">
        <v>0</v>
      </c>
      <c r="BA190" s="17">
        <v>0</v>
      </c>
      <c r="BB190" s="17">
        <v>0</v>
      </c>
      <c r="BC190" s="17">
        <v>0</v>
      </c>
      <c r="BD190" s="17">
        <v>0</v>
      </c>
      <c r="BE190" s="17">
        <v>0</v>
      </c>
      <c r="BF190" s="17">
        <v>0</v>
      </c>
      <c r="BG190" s="17">
        <v>0.02</v>
      </c>
      <c r="BH190" s="17">
        <v>0</v>
      </c>
      <c r="BI190" s="17">
        <v>0</v>
      </c>
      <c r="BJ190" s="17">
        <v>0.08</v>
      </c>
      <c r="BK190" s="17">
        <v>0</v>
      </c>
      <c r="BL190" s="17">
        <v>0</v>
      </c>
      <c r="BM190" s="17">
        <v>0</v>
      </c>
      <c r="BN190" s="17">
        <v>0</v>
      </c>
      <c r="BO190" s="17">
        <v>0</v>
      </c>
      <c r="BP190" s="17">
        <v>11.73</v>
      </c>
      <c r="BR190" s="17">
        <v>0</v>
      </c>
      <c r="BY190" s="41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/>
      <c r="HI190" s="12"/>
      <c r="HJ190" s="12"/>
      <c r="HK190" s="12"/>
      <c r="HL190" s="12"/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/>
      <c r="HX190" s="12"/>
      <c r="HY190" s="12"/>
      <c r="HZ190" s="12"/>
      <c r="IA190" s="12"/>
      <c r="IB190" s="12"/>
      <c r="IC190" s="12"/>
      <c r="ID190" s="12"/>
      <c r="IE190" s="12"/>
    </row>
    <row r="191" spans="1:239" s="15" customFormat="1" ht="15" x14ac:dyDescent="0.25">
      <c r="A191" s="28" t="str">
        <f>"Фирменнон"</f>
        <v>Фирменнон</v>
      </c>
      <c r="B191" s="15" t="s">
        <v>137</v>
      </c>
      <c r="C191" s="16" t="str">
        <f>"50"</f>
        <v>50</v>
      </c>
      <c r="D191" s="16"/>
      <c r="E191" s="16">
        <v>2.98</v>
      </c>
      <c r="F191" s="16">
        <v>0.47</v>
      </c>
      <c r="G191" s="16">
        <v>4.43</v>
      </c>
      <c r="H191" s="16">
        <v>0.36</v>
      </c>
      <c r="I191" s="16">
        <v>19.98</v>
      </c>
      <c r="J191" s="16">
        <v>134.22406488999999</v>
      </c>
      <c r="K191" s="15">
        <v>2.72</v>
      </c>
      <c r="L191" s="15">
        <v>0.12</v>
      </c>
      <c r="M191" s="15">
        <v>2.72</v>
      </c>
      <c r="N191" s="15">
        <v>0</v>
      </c>
      <c r="O191" s="15">
        <v>4</v>
      </c>
      <c r="P191" s="15">
        <v>15.97</v>
      </c>
      <c r="Q191" s="15">
        <v>0.82</v>
      </c>
      <c r="R191" s="15">
        <v>0</v>
      </c>
      <c r="S191" s="15">
        <v>0</v>
      </c>
      <c r="T191" s="15">
        <v>0.04</v>
      </c>
      <c r="U191" s="15">
        <v>0.44</v>
      </c>
      <c r="V191" s="15">
        <v>102.37</v>
      </c>
      <c r="W191" s="15">
        <v>42.69</v>
      </c>
      <c r="X191" s="15">
        <v>0</v>
      </c>
      <c r="Y191" s="15">
        <v>145.65</v>
      </c>
      <c r="Z191" s="15">
        <v>131.4</v>
      </c>
      <c r="AA191" s="15">
        <v>240.4</v>
      </c>
      <c r="AB191" s="15">
        <v>95.13</v>
      </c>
      <c r="AC191" s="15">
        <v>51.42</v>
      </c>
      <c r="AD191" s="15">
        <v>99.62</v>
      </c>
      <c r="AE191" s="15">
        <v>32.6</v>
      </c>
      <c r="AF191" s="15">
        <v>147.04</v>
      </c>
      <c r="AG191" s="15">
        <v>99.54</v>
      </c>
      <c r="AH191" s="15">
        <v>119.24</v>
      </c>
      <c r="AI191" s="15">
        <v>114.69</v>
      </c>
      <c r="AJ191" s="15">
        <v>59.29</v>
      </c>
      <c r="AK191" s="15">
        <v>98.94</v>
      </c>
      <c r="AL191" s="15">
        <v>817.43</v>
      </c>
      <c r="AM191" s="15">
        <v>0.28000000000000003</v>
      </c>
      <c r="AN191" s="15">
        <v>254.24</v>
      </c>
      <c r="AO191" s="15">
        <v>148.04</v>
      </c>
      <c r="AP191" s="15">
        <v>76.72</v>
      </c>
      <c r="AQ191" s="15">
        <v>56.75</v>
      </c>
      <c r="AR191" s="15">
        <v>0.14000000000000001</v>
      </c>
      <c r="AS191" s="15">
        <v>0.03</v>
      </c>
      <c r="AT191" s="15">
        <v>0.03</v>
      </c>
      <c r="AU191" s="15">
        <v>7.0000000000000007E-2</v>
      </c>
      <c r="AV191" s="15">
        <v>0.09</v>
      </c>
      <c r="AW191" s="15">
        <v>0.28999999999999998</v>
      </c>
      <c r="AX191" s="15">
        <v>0</v>
      </c>
      <c r="AY191" s="15">
        <v>0.96</v>
      </c>
      <c r="AZ191" s="15">
        <v>0</v>
      </c>
      <c r="BA191" s="15">
        <v>0.28999999999999998</v>
      </c>
      <c r="BB191" s="15">
        <v>0</v>
      </c>
      <c r="BC191" s="15">
        <v>0</v>
      </c>
      <c r="BD191" s="15">
        <v>0</v>
      </c>
      <c r="BE191" s="15">
        <v>0</v>
      </c>
      <c r="BF191" s="15">
        <v>0.11</v>
      </c>
      <c r="BG191" s="15">
        <v>0.89</v>
      </c>
      <c r="BH191" s="15">
        <v>0</v>
      </c>
      <c r="BI191" s="15">
        <v>0</v>
      </c>
      <c r="BJ191" s="15">
        <v>0.18</v>
      </c>
      <c r="BK191" s="15">
        <v>0.01</v>
      </c>
      <c r="BL191" s="15">
        <v>0</v>
      </c>
      <c r="BM191" s="15">
        <v>0</v>
      </c>
      <c r="BN191" s="15">
        <v>0</v>
      </c>
      <c r="BO191" s="15">
        <v>0</v>
      </c>
      <c r="BP191" s="15">
        <v>16.63</v>
      </c>
      <c r="BR191" s="15">
        <v>37.700000000000003</v>
      </c>
      <c r="BY191" s="4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/>
      <c r="HI191" s="12"/>
      <c r="HJ191" s="12"/>
      <c r="HK191" s="12"/>
      <c r="HL191" s="12"/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/>
      <c r="HX191" s="12"/>
      <c r="HY191" s="12"/>
      <c r="HZ191" s="12"/>
      <c r="IA191" s="12"/>
      <c r="IB191" s="12"/>
      <c r="IC191" s="12"/>
      <c r="ID191" s="12"/>
      <c r="IE191" s="12"/>
    </row>
    <row r="192" spans="1:239" s="19" customFormat="1" ht="14.25" x14ac:dyDescent="0.2">
      <c r="A192" s="39"/>
      <c r="B192" s="19" t="s">
        <v>75</v>
      </c>
      <c r="C192" s="20"/>
      <c r="D192" s="20"/>
      <c r="E192" s="20">
        <f t="shared" ref="E192:W192" si="13">SUM(E188:E191)</f>
        <v>13.240000000000002</v>
      </c>
      <c r="F192" s="20">
        <f t="shared" si="13"/>
        <v>3.29</v>
      </c>
      <c r="G192" s="20">
        <f t="shared" si="13"/>
        <v>11.39</v>
      </c>
      <c r="H192" s="20">
        <f t="shared" si="13"/>
        <v>2.2599999999999998</v>
      </c>
      <c r="I192" s="20">
        <f t="shared" si="13"/>
        <v>83.77</v>
      </c>
      <c r="J192" s="21">
        <f t="shared" si="13"/>
        <v>498.44163288999994</v>
      </c>
      <c r="K192" s="21">
        <f t="shared" si="13"/>
        <v>6.67</v>
      </c>
      <c r="L192" s="21">
        <f t="shared" si="13"/>
        <v>0.21</v>
      </c>
      <c r="M192" s="21">
        <f t="shared" si="13"/>
        <v>4.79</v>
      </c>
      <c r="N192" s="21">
        <f t="shared" si="13"/>
        <v>0</v>
      </c>
      <c r="O192" s="21">
        <f t="shared" si="13"/>
        <v>24.72</v>
      </c>
      <c r="P192" s="21">
        <f t="shared" si="13"/>
        <v>59.04</v>
      </c>
      <c r="Q192" s="21">
        <f t="shared" si="13"/>
        <v>2.7399999999999998</v>
      </c>
      <c r="R192" s="21">
        <f t="shared" si="13"/>
        <v>0</v>
      </c>
      <c r="S192" s="21">
        <f t="shared" si="13"/>
        <v>0</v>
      </c>
      <c r="T192" s="21">
        <f t="shared" si="13"/>
        <v>0.51</v>
      </c>
      <c r="U192" s="21">
        <f t="shared" si="13"/>
        <v>3.15</v>
      </c>
      <c r="V192" s="21">
        <f t="shared" si="13"/>
        <v>466.52</v>
      </c>
      <c r="W192" s="21">
        <f t="shared" si="13"/>
        <v>270.94</v>
      </c>
      <c r="X192" s="21">
        <v>0</v>
      </c>
      <c r="Y192" s="21">
        <v>614.22</v>
      </c>
      <c r="Z192" s="21">
        <v>583.26</v>
      </c>
      <c r="AA192" s="21">
        <v>1373.97</v>
      </c>
      <c r="AB192" s="21">
        <v>488.98</v>
      </c>
      <c r="AC192" s="21">
        <v>290.02</v>
      </c>
      <c r="AD192" s="21">
        <v>472.88</v>
      </c>
      <c r="AE192" s="21">
        <v>184.39</v>
      </c>
      <c r="AF192" s="21">
        <v>667.54</v>
      </c>
      <c r="AG192" s="21">
        <v>676.88</v>
      </c>
      <c r="AH192" s="21">
        <v>416.39</v>
      </c>
      <c r="AI192" s="21">
        <v>505.69</v>
      </c>
      <c r="AJ192" s="21">
        <v>228</v>
      </c>
      <c r="AK192" s="21">
        <v>315.20999999999998</v>
      </c>
      <c r="AL192" s="21">
        <v>2482.15</v>
      </c>
      <c r="AM192" s="21">
        <v>1.56</v>
      </c>
      <c r="AN192" s="21">
        <v>837.59</v>
      </c>
      <c r="AO192" s="21">
        <v>569.61</v>
      </c>
      <c r="AP192" s="21">
        <v>497.61</v>
      </c>
      <c r="AQ192" s="21">
        <v>211.01</v>
      </c>
      <c r="AR192" s="21">
        <v>0.8</v>
      </c>
      <c r="AS192" s="21">
        <v>0.2</v>
      </c>
      <c r="AT192" s="21">
        <v>0.16</v>
      </c>
      <c r="AU192" s="21">
        <v>0.41</v>
      </c>
      <c r="AV192" s="21">
        <v>0.52</v>
      </c>
      <c r="AW192" s="21">
        <v>1.78</v>
      </c>
      <c r="AX192" s="21">
        <v>0</v>
      </c>
      <c r="AY192" s="21">
        <v>5.6</v>
      </c>
      <c r="AZ192" s="21">
        <v>0</v>
      </c>
      <c r="BA192" s="21">
        <v>1.7</v>
      </c>
      <c r="BB192" s="21">
        <v>0.01</v>
      </c>
      <c r="BC192" s="21">
        <v>0.02</v>
      </c>
      <c r="BD192" s="21">
        <v>0</v>
      </c>
      <c r="BE192" s="21">
        <v>0.18</v>
      </c>
      <c r="BF192" s="21">
        <v>0.63</v>
      </c>
      <c r="BG192" s="21">
        <v>5.23</v>
      </c>
      <c r="BH192" s="21">
        <v>0</v>
      </c>
      <c r="BI192" s="21">
        <v>0</v>
      </c>
      <c r="BJ192" s="21">
        <v>1.34</v>
      </c>
      <c r="BK192" s="21">
        <v>0.04</v>
      </c>
      <c r="BL192" s="21">
        <v>0</v>
      </c>
      <c r="BM192" s="21">
        <v>0</v>
      </c>
      <c r="BN192" s="21">
        <v>0</v>
      </c>
      <c r="BO192" s="21">
        <v>0</v>
      </c>
      <c r="BP192" s="21">
        <v>373.43</v>
      </c>
      <c r="BQ192" s="19">
        <f>$J$192/$J$202*100</f>
        <v>44.897653483726934</v>
      </c>
      <c r="BR192" s="19">
        <v>161.13</v>
      </c>
      <c r="BZ192" s="43"/>
      <c r="CA192" s="43"/>
      <c r="CB192" s="43"/>
      <c r="CC192" s="43"/>
      <c r="CD192" s="43"/>
      <c r="CE192" s="43"/>
      <c r="CF192" s="43"/>
      <c r="CG192" s="43"/>
      <c r="CH192" s="43"/>
      <c r="CI192" s="43"/>
      <c r="CJ192" s="43"/>
      <c r="CK192" s="43"/>
      <c r="CL192" s="43"/>
      <c r="CM192" s="43"/>
      <c r="CN192" s="43"/>
      <c r="CO192" s="43"/>
      <c r="CP192" s="43"/>
      <c r="CQ192" s="43"/>
      <c r="CR192" s="43"/>
      <c r="CS192" s="43"/>
      <c r="CT192" s="43"/>
      <c r="CU192" s="43"/>
      <c r="CV192" s="43"/>
      <c r="CW192" s="43"/>
      <c r="CX192" s="43"/>
      <c r="CY192" s="43"/>
      <c r="CZ192" s="43"/>
      <c r="DA192" s="43"/>
      <c r="DB192" s="43"/>
      <c r="DC192" s="43"/>
      <c r="DD192" s="43"/>
      <c r="DE192" s="43"/>
      <c r="DF192" s="43"/>
      <c r="DG192" s="43"/>
      <c r="DH192" s="43"/>
      <c r="DI192" s="43"/>
      <c r="DJ192" s="43"/>
      <c r="DK192" s="43"/>
      <c r="DL192" s="43"/>
      <c r="DM192" s="43"/>
      <c r="DN192" s="43"/>
      <c r="DO192" s="43"/>
      <c r="DP192" s="43"/>
      <c r="DQ192" s="43"/>
      <c r="DR192" s="43"/>
      <c r="DS192" s="43"/>
      <c r="DT192" s="43"/>
      <c r="DU192" s="43"/>
      <c r="DV192" s="43"/>
      <c r="DW192" s="43"/>
      <c r="DX192" s="43"/>
      <c r="DY192" s="43"/>
      <c r="DZ192" s="43"/>
      <c r="EA192" s="43"/>
      <c r="EB192" s="43"/>
      <c r="EC192" s="43"/>
      <c r="ED192" s="43"/>
      <c r="EE192" s="43"/>
      <c r="EF192" s="43"/>
      <c r="EG192" s="43"/>
      <c r="EH192" s="43"/>
      <c r="EI192" s="43"/>
      <c r="EJ192" s="43"/>
      <c r="EK192" s="43"/>
      <c r="EL192" s="43"/>
      <c r="EM192" s="43"/>
      <c r="EN192" s="43"/>
      <c r="EO192" s="43"/>
      <c r="EP192" s="43"/>
      <c r="EQ192" s="43"/>
      <c r="ER192" s="43"/>
      <c r="ES192" s="43"/>
      <c r="ET192" s="43"/>
      <c r="EU192" s="43"/>
      <c r="EV192" s="43"/>
      <c r="EW192" s="43"/>
      <c r="EX192" s="43"/>
      <c r="EY192" s="43"/>
      <c r="EZ192" s="43"/>
      <c r="FA192" s="43"/>
      <c r="FB192" s="43"/>
      <c r="FC192" s="43"/>
      <c r="FD192" s="43"/>
      <c r="FE192" s="43"/>
      <c r="FF192" s="43"/>
      <c r="FG192" s="43"/>
      <c r="FH192" s="43"/>
      <c r="FI192" s="43"/>
      <c r="FJ192" s="43"/>
      <c r="FK192" s="43"/>
      <c r="FL192" s="43"/>
      <c r="FM192" s="43"/>
      <c r="FN192" s="43"/>
      <c r="FO192" s="43"/>
      <c r="FP192" s="43"/>
      <c r="FQ192" s="43"/>
      <c r="FR192" s="43"/>
      <c r="FS192" s="43"/>
      <c r="FT192" s="43"/>
      <c r="FU192" s="43"/>
      <c r="FV192" s="43"/>
      <c r="FW192" s="43"/>
      <c r="FX192" s="43"/>
      <c r="FY192" s="43"/>
      <c r="FZ192" s="43"/>
      <c r="GA192" s="43"/>
      <c r="GB192" s="43"/>
      <c r="GC192" s="43"/>
      <c r="GD192" s="43"/>
      <c r="GE192" s="43"/>
      <c r="GF192" s="43"/>
      <c r="GG192" s="43"/>
      <c r="GH192" s="43"/>
      <c r="GI192" s="43"/>
      <c r="GJ192" s="43"/>
      <c r="GK192" s="43"/>
      <c r="GL192" s="43"/>
      <c r="GM192" s="43"/>
      <c r="GN192" s="43"/>
      <c r="GO192" s="43"/>
      <c r="GP192" s="43"/>
      <c r="GQ192" s="43"/>
      <c r="GR192" s="43"/>
      <c r="GS192" s="43"/>
      <c r="GT192" s="43"/>
      <c r="GU192" s="43"/>
      <c r="GV192" s="43"/>
      <c r="GW192" s="43"/>
      <c r="GX192" s="43"/>
      <c r="GY192" s="43"/>
      <c r="GZ192" s="43"/>
      <c r="HA192" s="43"/>
      <c r="HB192" s="43"/>
      <c r="HC192" s="43"/>
      <c r="HD192" s="43"/>
      <c r="HE192" s="43"/>
      <c r="HF192" s="43"/>
      <c r="HG192" s="43"/>
      <c r="HH192" s="43"/>
      <c r="HI192" s="43"/>
      <c r="HJ192" s="43"/>
      <c r="HK192" s="43"/>
      <c r="HL192" s="43"/>
      <c r="HM192" s="43"/>
      <c r="HN192" s="43"/>
      <c r="HO192" s="43"/>
      <c r="HP192" s="43"/>
      <c r="HQ192" s="43"/>
      <c r="HR192" s="43"/>
      <c r="HS192" s="43"/>
      <c r="HT192" s="43"/>
      <c r="HU192" s="43"/>
      <c r="HV192" s="43"/>
      <c r="HW192" s="43"/>
      <c r="HX192" s="43"/>
      <c r="HY192" s="43"/>
      <c r="HZ192" s="43"/>
      <c r="IA192" s="43"/>
      <c r="IB192" s="43"/>
      <c r="IC192" s="43"/>
      <c r="ID192" s="43"/>
      <c r="IE192" s="43"/>
    </row>
    <row r="193" spans="1:239" s="5" customFormat="1" ht="15" x14ac:dyDescent="0.25">
      <c r="A193" s="37"/>
      <c r="B193" s="14" t="s">
        <v>76</v>
      </c>
      <c r="C193" s="11"/>
      <c r="D193" s="11"/>
      <c r="E193" s="11"/>
      <c r="F193" s="11"/>
      <c r="G193" s="11"/>
      <c r="H193" s="11"/>
      <c r="I193" s="11"/>
      <c r="J193" s="11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/>
      <c r="HI193" s="12"/>
      <c r="HJ193" s="12"/>
      <c r="HK193" s="12"/>
      <c r="HL193" s="12"/>
      <c r="HM193" s="12"/>
      <c r="HN193" s="12"/>
      <c r="HO193" s="12"/>
      <c r="HP193" s="12"/>
      <c r="HQ193" s="12"/>
      <c r="HR193" s="12"/>
      <c r="HS193" s="12"/>
      <c r="HT193" s="12"/>
      <c r="HU193" s="12"/>
      <c r="HV193" s="12"/>
      <c r="HW193" s="12"/>
      <c r="HX193" s="12"/>
      <c r="HY193" s="12"/>
      <c r="HZ193" s="12"/>
      <c r="IA193" s="12"/>
      <c r="IB193" s="12"/>
      <c r="IC193" s="12"/>
      <c r="ID193" s="12"/>
      <c r="IE193" s="12"/>
    </row>
    <row r="194" spans="1:239" s="17" customFormat="1" ht="15" x14ac:dyDescent="0.25">
      <c r="A194" s="38" t="str">
        <f>""</f>
        <v/>
      </c>
      <c r="B194" s="17" t="s">
        <v>147</v>
      </c>
      <c r="C194" s="18" t="str">
        <f>"60"</f>
        <v>60</v>
      </c>
      <c r="D194" s="18"/>
      <c r="E194" s="24">
        <v>0.62</v>
      </c>
      <c r="F194" s="24">
        <v>0</v>
      </c>
      <c r="G194" s="24">
        <v>0.11</v>
      </c>
      <c r="H194" s="24">
        <v>0.12</v>
      </c>
      <c r="I194" s="24">
        <v>2.0699999999999998</v>
      </c>
      <c r="J194" s="24">
        <v>14.334180000000002</v>
      </c>
      <c r="K194" s="24">
        <v>0</v>
      </c>
      <c r="L194" s="24">
        <v>0</v>
      </c>
      <c r="M194" s="24">
        <v>0</v>
      </c>
      <c r="N194" s="24">
        <v>0</v>
      </c>
      <c r="O194" s="24">
        <v>1.91</v>
      </c>
      <c r="P194" s="24">
        <v>0.16</v>
      </c>
      <c r="Q194" s="24">
        <v>0.76</v>
      </c>
      <c r="R194" s="24">
        <v>0</v>
      </c>
      <c r="S194" s="24">
        <v>0</v>
      </c>
      <c r="T194" s="24">
        <v>0.48</v>
      </c>
      <c r="U194" s="24">
        <v>0.42</v>
      </c>
      <c r="V194" s="24">
        <v>1.8</v>
      </c>
      <c r="W194" s="24">
        <v>153.12</v>
      </c>
      <c r="X194" s="17">
        <v>0</v>
      </c>
      <c r="Y194" s="17">
        <v>13.54</v>
      </c>
      <c r="Z194" s="17">
        <v>14.66</v>
      </c>
      <c r="AA194" s="17">
        <v>20.3</v>
      </c>
      <c r="AB194" s="17">
        <v>22.56</v>
      </c>
      <c r="AC194" s="17">
        <v>3.95</v>
      </c>
      <c r="AD194" s="17">
        <v>16.36</v>
      </c>
      <c r="AE194" s="17">
        <v>4.51</v>
      </c>
      <c r="AF194" s="17">
        <v>14.1</v>
      </c>
      <c r="AG194" s="17">
        <v>15.23</v>
      </c>
      <c r="AH194" s="17">
        <v>12.97</v>
      </c>
      <c r="AI194" s="17">
        <v>77.83</v>
      </c>
      <c r="AJ194" s="17">
        <v>9.02</v>
      </c>
      <c r="AK194" s="17">
        <v>11.28</v>
      </c>
      <c r="AL194" s="17">
        <v>289.89999999999998</v>
      </c>
      <c r="AM194" s="17">
        <v>0</v>
      </c>
      <c r="AN194" s="17">
        <v>10.72</v>
      </c>
      <c r="AO194" s="17">
        <v>14.66</v>
      </c>
      <c r="AP194" s="17">
        <v>14.1</v>
      </c>
      <c r="AQ194" s="17">
        <v>2.82</v>
      </c>
      <c r="AR194" s="17">
        <v>0</v>
      </c>
      <c r="AS194" s="17">
        <v>0</v>
      </c>
      <c r="AT194" s="17">
        <v>0</v>
      </c>
      <c r="AU194" s="17">
        <v>0</v>
      </c>
      <c r="AV194" s="17">
        <v>0</v>
      </c>
      <c r="AW194" s="17">
        <v>0</v>
      </c>
      <c r="AX194" s="17">
        <v>0</v>
      </c>
      <c r="AY194" s="17">
        <v>0</v>
      </c>
      <c r="AZ194" s="17">
        <v>0</v>
      </c>
      <c r="BA194" s="17">
        <v>0</v>
      </c>
      <c r="BB194" s="17">
        <v>0</v>
      </c>
      <c r="BC194" s="17">
        <v>0</v>
      </c>
      <c r="BD194" s="17">
        <v>0</v>
      </c>
      <c r="BE194" s="17">
        <v>0</v>
      </c>
      <c r="BF194" s="17">
        <v>0</v>
      </c>
      <c r="BG194" s="17">
        <v>0</v>
      </c>
      <c r="BH194" s="17">
        <v>0</v>
      </c>
      <c r="BI194" s="17">
        <v>0</v>
      </c>
      <c r="BJ194" s="17">
        <v>0</v>
      </c>
      <c r="BK194" s="17">
        <v>0</v>
      </c>
      <c r="BL194" s="17">
        <v>0</v>
      </c>
      <c r="BM194" s="17">
        <v>0</v>
      </c>
      <c r="BN194" s="17">
        <v>0</v>
      </c>
      <c r="BO194" s="17">
        <v>0</v>
      </c>
      <c r="BP194" s="17">
        <v>55.2</v>
      </c>
      <c r="BR194" s="17">
        <v>64</v>
      </c>
      <c r="BY194" s="41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/>
      <c r="HA194" s="12"/>
      <c r="HB194" s="12"/>
      <c r="HC194" s="12"/>
      <c r="HD194" s="12"/>
      <c r="HE194" s="12"/>
      <c r="HF194" s="12"/>
      <c r="HG194" s="12"/>
      <c r="HH194" s="12"/>
      <c r="HI194" s="12"/>
      <c r="HJ194" s="12"/>
      <c r="HK194" s="12"/>
      <c r="HL194" s="12"/>
      <c r="HM194" s="12"/>
      <c r="HN194" s="12"/>
      <c r="HO194" s="12"/>
      <c r="HP194" s="12"/>
      <c r="HQ194" s="12"/>
      <c r="HR194" s="12"/>
      <c r="HS194" s="12"/>
      <c r="HT194" s="12"/>
      <c r="HU194" s="12"/>
      <c r="HV194" s="12"/>
      <c r="HW194" s="12"/>
      <c r="HX194" s="12"/>
      <c r="HY194" s="12"/>
      <c r="HZ194" s="12"/>
      <c r="IA194" s="12"/>
      <c r="IB194" s="12"/>
      <c r="IC194" s="12"/>
      <c r="ID194" s="12"/>
      <c r="IE194" s="12"/>
    </row>
    <row r="195" spans="1:239" s="17" customFormat="1" ht="15" x14ac:dyDescent="0.25">
      <c r="A195" s="38" t="str">
        <f>"140"</f>
        <v>140</v>
      </c>
      <c r="B195" s="17" t="s">
        <v>115</v>
      </c>
      <c r="C195" s="18" t="str">
        <f>"200"</f>
        <v>200</v>
      </c>
      <c r="D195" s="18"/>
      <c r="E195" s="24">
        <v>2.36</v>
      </c>
      <c r="F195" s="24">
        <v>0.26</v>
      </c>
      <c r="G195" s="24">
        <v>2.2599999999999998</v>
      </c>
      <c r="H195" s="24">
        <v>0.37</v>
      </c>
      <c r="I195" s="24">
        <v>14.71</v>
      </c>
      <c r="J195" s="24">
        <v>92.862691097600006</v>
      </c>
      <c r="K195" s="24">
        <v>1.42</v>
      </c>
      <c r="L195" s="24">
        <v>0.06</v>
      </c>
      <c r="M195" s="24">
        <v>1.42</v>
      </c>
      <c r="N195" s="24">
        <v>0</v>
      </c>
      <c r="O195" s="24">
        <v>1.97</v>
      </c>
      <c r="P195" s="24">
        <v>12.74</v>
      </c>
      <c r="Q195" s="24">
        <v>1.43</v>
      </c>
      <c r="R195" s="24">
        <v>0</v>
      </c>
      <c r="S195" s="24">
        <v>0</v>
      </c>
      <c r="T195" s="24">
        <v>0.16</v>
      </c>
      <c r="U195" s="24">
        <v>1.61</v>
      </c>
      <c r="V195" s="24">
        <v>278.08</v>
      </c>
      <c r="W195" s="24">
        <v>341.38</v>
      </c>
      <c r="X195" s="17">
        <v>0</v>
      </c>
      <c r="Y195" s="17">
        <v>64.61</v>
      </c>
      <c r="Z195" s="17">
        <v>66.400000000000006</v>
      </c>
      <c r="AA195" s="17">
        <v>108.04</v>
      </c>
      <c r="AB195" s="17">
        <v>71.209999999999994</v>
      </c>
      <c r="AC195" s="17">
        <v>24.92</v>
      </c>
      <c r="AD195" s="17">
        <v>58.32</v>
      </c>
      <c r="AE195" s="17">
        <v>23.14</v>
      </c>
      <c r="AF195" s="17">
        <v>72.52</v>
      </c>
      <c r="AG195" s="17">
        <v>72.650000000000006</v>
      </c>
      <c r="AH195" s="17">
        <v>135.77000000000001</v>
      </c>
      <c r="AI195" s="17">
        <v>96.55</v>
      </c>
      <c r="AJ195" s="17">
        <v>29.51</v>
      </c>
      <c r="AK195" s="17">
        <v>57.44</v>
      </c>
      <c r="AL195" s="17">
        <v>388.71</v>
      </c>
      <c r="AM195" s="17">
        <v>0.26</v>
      </c>
      <c r="AN195" s="17">
        <v>94</v>
      </c>
      <c r="AO195" s="17">
        <v>70.040000000000006</v>
      </c>
      <c r="AP195" s="17">
        <v>44.86</v>
      </c>
      <c r="AQ195" s="17">
        <v>27.55</v>
      </c>
      <c r="AR195" s="17">
        <v>0.08</v>
      </c>
      <c r="AS195" s="17">
        <v>0.02</v>
      </c>
      <c r="AT195" s="17">
        <v>0.02</v>
      </c>
      <c r="AU195" s="17">
        <v>0.04</v>
      </c>
      <c r="AV195" s="17">
        <v>0.05</v>
      </c>
      <c r="AW195" s="17">
        <v>0.17</v>
      </c>
      <c r="AX195" s="17">
        <v>0</v>
      </c>
      <c r="AY195" s="17">
        <v>0.56999999999999995</v>
      </c>
      <c r="AZ195" s="17">
        <v>0</v>
      </c>
      <c r="BA195" s="17">
        <v>0.17</v>
      </c>
      <c r="BB195" s="17">
        <v>0</v>
      </c>
      <c r="BC195" s="17">
        <v>0</v>
      </c>
      <c r="BD195" s="17">
        <v>0</v>
      </c>
      <c r="BE195" s="17">
        <v>0</v>
      </c>
      <c r="BF195" s="17">
        <v>0.06</v>
      </c>
      <c r="BG195" s="17">
        <v>0.7</v>
      </c>
      <c r="BH195" s="17">
        <v>0</v>
      </c>
      <c r="BI195" s="17">
        <v>0</v>
      </c>
      <c r="BJ195" s="17">
        <v>0.13</v>
      </c>
      <c r="BK195" s="17">
        <v>0</v>
      </c>
      <c r="BL195" s="17">
        <v>0</v>
      </c>
      <c r="BM195" s="17">
        <v>0</v>
      </c>
      <c r="BN195" s="17">
        <v>0</v>
      </c>
      <c r="BO195" s="17">
        <v>0</v>
      </c>
      <c r="BP195" s="17">
        <v>218.68</v>
      </c>
      <c r="BR195" s="17">
        <v>151.41</v>
      </c>
      <c r="BY195" s="41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/>
      <c r="HI195" s="12"/>
      <c r="HJ195" s="12"/>
      <c r="HK195" s="12"/>
      <c r="HL195" s="12"/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/>
      <c r="HX195" s="12"/>
      <c r="HY195" s="12"/>
      <c r="HZ195" s="12"/>
      <c r="IA195" s="12"/>
      <c r="IB195" s="12"/>
      <c r="IC195" s="12"/>
      <c r="ID195" s="12"/>
      <c r="IE195" s="12"/>
    </row>
    <row r="196" spans="1:239" s="17" customFormat="1" ht="15" x14ac:dyDescent="0.25">
      <c r="A196" s="38" t="str">
        <f>""</f>
        <v/>
      </c>
      <c r="B196" s="17" t="s">
        <v>99</v>
      </c>
      <c r="C196" s="18" t="str">
        <f>"15"</f>
        <v>15</v>
      </c>
      <c r="D196" s="18"/>
      <c r="E196" s="24">
        <v>3.44</v>
      </c>
      <c r="F196" s="24">
        <v>3.44</v>
      </c>
      <c r="G196" s="24">
        <v>2.9</v>
      </c>
      <c r="H196" s="24">
        <v>0</v>
      </c>
      <c r="I196" s="24">
        <v>0</v>
      </c>
      <c r="J196" s="24">
        <v>39.841200000000001</v>
      </c>
      <c r="K196" s="24">
        <v>0.92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  <c r="S196" s="24">
        <v>0</v>
      </c>
      <c r="T196" s="24">
        <v>0</v>
      </c>
      <c r="U196" s="24">
        <v>0.17</v>
      </c>
      <c r="V196" s="24">
        <v>8.82</v>
      </c>
      <c r="W196" s="24">
        <v>22.41</v>
      </c>
      <c r="X196" s="17">
        <v>0</v>
      </c>
      <c r="Y196" s="17">
        <v>193.54</v>
      </c>
      <c r="Z196" s="17">
        <v>211.11</v>
      </c>
      <c r="AA196" s="17">
        <v>306.18</v>
      </c>
      <c r="AB196" s="17">
        <v>373.28</v>
      </c>
      <c r="AC196" s="17">
        <v>93.37</v>
      </c>
      <c r="AD196" s="17">
        <v>176.9</v>
      </c>
      <c r="AE196" s="17">
        <v>0</v>
      </c>
      <c r="AF196" s="17">
        <v>176.15</v>
      </c>
      <c r="AG196" s="17">
        <v>0</v>
      </c>
      <c r="AH196" s="17">
        <v>0</v>
      </c>
      <c r="AI196" s="17">
        <v>0</v>
      </c>
      <c r="AJ196" s="17">
        <v>93.93</v>
      </c>
      <c r="AK196" s="17">
        <v>0</v>
      </c>
      <c r="AL196" s="17">
        <v>0</v>
      </c>
      <c r="AM196" s="17">
        <v>0</v>
      </c>
      <c r="AN196" s="17">
        <v>0</v>
      </c>
      <c r="AO196" s="17">
        <v>0</v>
      </c>
      <c r="AP196" s="17">
        <v>121.15</v>
      </c>
      <c r="AQ196" s="17">
        <v>42.34</v>
      </c>
      <c r="AR196" s="17">
        <v>0</v>
      </c>
      <c r="AS196" s="17">
        <v>0</v>
      </c>
      <c r="AT196" s="17">
        <v>0</v>
      </c>
      <c r="AU196" s="17">
        <v>0</v>
      </c>
      <c r="AV196" s="17">
        <v>0</v>
      </c>
      <c r="AW196" s="17">
        <v>0</v>
      </c>
      <c r="AX196" s="17">
        <v>0</v>
      </c>
      <c r="AY196" s="17">
        <v>0</v>
      </c>
      <c r="AZ196" s="17">
        <v>0</v>
      </c>
      <c r="BA196" s="17">
        <v>0</v>
      </c>
      <c r="BB196" s="17">
        <v>0</v>
      </c>
      <c r="BC196" s="17">
        <v>0</v>
      </c>
      <c r="BD196" s="17">
        <v>0</v>
      </c>
      <c r="BE196" s="17">
        <v>0</v>
      </c>
      <c r="BF196" s="17">
        <v>0</v>
      </c>
      <c r="BG196" s="17">
        <v>0</v>
      </c>
      <c r="BH196" s="17">
        <v>0</v>
      </c>
      <c r="BI196" s="17">
        <v>0</v>
      </c>
      <c r="BJ196" s="17">
        <v>0</v>
      </c>
      <c r="BK196" s="17">
        <v>0</v>
      </c>
      <c r="BL196" s="17">
        <v>0</v>
      </c>
      <c r="BM196" s="17">
        <v>0</v>
      </c>
      <c r="BN196" s="17">
        <v>0</v>
      </c>
      <c r="BO196" s="17">
        <v>0</v>
      </c>
      <c r="BP196" s="17">
        <v>13.15</v>
      </c>
      <c r="BR196" s="17">
        <v>7.7</v>
      </c>
      <c r="BY196" s="41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/>
      <c r="HH196" s="12"/>
      <c r="HI196" s="12"/>
      <c r="HJ196" s="12"/>
      <c r="HK196" s="12"/>
      <c r="HL196" s="12"/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/>
      <c r="HX196" s="12"/>
      <c r="HY196" s="12"/>
      <c r="HZ196" s="12"/>
      <c r="IA196" s="12"/>
      <c r="IB196" s="12"/>
      <c r="IC196" s="12"/>
      <c r="ID196" s="12"/>
      <c r="IE196" s="12"/>
    </row>
    <row r="197" spans="1:239" s="17" customFormat="1" ht="15" x14ac:dyDescent="0.25">
      <c r="A197" s="38" t="str">
        <f>"478"</f>
        <v>478</v>
      </c>
      <c r="B197" s="17" t="s">
        <v>116</v>
      </c>
      <c r="C197" s="18" t="str">
        <f>"150"</f>
        <v>150</v>
      </c>
      <c r="D197" s="18"/>
      <c r="E197" s="24">
        <v>9.8699999999999992</v>
      </c>
      <c r="F197" s="24">
        <v>6.73</v>
      </c>
      <c r="G197" s="24">
        <v>12.3</v>
      </c>
      <c r="H197" s="24">
        <v>3.26</v>
      </c>
      <c r="I197" s="24">
        <v>27.28</v>
      </c>
      <c r="J197" s="24">
        <v>267.31764999999996</v>
      </c>
      <c r="K197" s="24">
        <v>7.73</v>
      </c>
      <c r="L197" s="24">
        <v>2.8</v>
      </c>
      <c r="M197" s="24">
        <v>7.73</v>
      </c>
      <c r="N197" s="24">
        <v>0</v>
      </c>
      <c r="O197" s="24">
        <v>3.02</v>
      </c>
      <c r="P197" s="24">
        <v>24.25</v>
      </c>
      <c r="Q197" s="24">
        <v>2.59</v>
      </c>
      <c r="R197" s="24">
        <v>0</v>
      </c>
      <c r="S197" s="24">
        <v>0</v>
      </c>
      <c r="T197" s="24">
        <v>0.34</v>
      </c>
      <c r="U197" s="24">
        <v>3.18</v>
      </c>
      <c r="V197" s="24">
        <v>330.49</v>
      </c>
      <c r="W197" s="24">
        <v>741.6</v>
      </c>
      <c r="X197" s="17">
        <v>0</v>
      </c>
      <c r="Y197" s="17">
        <v>407.3</v>
      </c>
      <c r="Z197" s="17">
        <v>335.86</v>
      </c>
      <c r="AA197" s="17">
        <v>601.13</v>
      </c>
      <c r="AB197" s="17">
        <v>652.88</v>
      </c>
      <c r="AC197" s="17">
        <v>174.12</v>
      </c>
      <c r="AD197" s="17">
        <v>343.78</v>
      </c>
      <c r="AE197" s="17">
        <v>103.8</v>
      </c>
      <c r="AF197" s="17">
        <v>341.93</v>
      </c>
      <c r="AG197" s="17">
        <v>468.74</v>
      </c>
      <c r="AH197" s="17">
        <v>586.87</v>
      </c>
      <c r="AI197" s="17">
        <v>732.11</v>
      </c>
      <c r="AJ197" s="17">
        <v>275.58</v>
      </c>
      <c r="AK197" s="17">
        <v>392.27</v>
      </c>
      <c r="AL197" s="17">
        <v>1401.71</v>
      </c>
      <c r="AM197" s="17">
        <v>104.4</v>
      </c>
      <c r="AN197" s="17">
        <v>288.16000000000003</v>
      </c>
      <c r="AO197" s="17">
        <v>318.7</v>
      </c>
      <c r="AP197" s="17">
        <v>278.14999999999998</v>
      </c>
      <c r="AQ197" s="17">
        <v>110.75</v>
      </c>
      <c r="AR197" s="17">
        <v>0.21</v>
      </c>
      <c r="AS197" s="17">
        <v>0.05</v>
      </c>
      <c r="AT197" s="17">
        <v>0.04</v>
      </c>
      <c r="AU197" s="17">
        <v>0.1</v>
      </c>
      <c r="AV197" s="17">
        <v>0.13</v>
      </c>
      <c r="AW197" s="17">
        <v>0.44</v>
      </c>
      <c r="AX197" s="17">
        <v>0</v>
      </c>
      <c r="AY197" s="17">
        <v>1.61</v>
      </c>
      <c r="AZ197" s="17">
        <v>0</v>
      </c>
      <c r="BA197" s="17">
        <v>0.55000000000000004</v>
      </c>
      <c r="BB197" s="17">
        <v>0.01</v>
      </c>
      <c r="BC197" s="17">
        <v>0.02</v>
      </c>
      <c r="BD197" s="17">
        <v>0</v>
      </c>
      <c r="BE197" s="17">
        <v>0</v>
      </c>
      <c r="BF197" s="17">
        <v>0.16</v>
      </c>
      <c r="BG197" s="17">
        <v>2.09</v>
      </c>
      <c r="BH197" s="17">
        <v>0</v>
      </c>
      <c r="BI197" s="17">
        <v>0</v>
      </c>
      <c r="BJ197" s="17">
        <v>1.79</v>
      </c>
      <c r="BK197" s="17">
        <v>0</v>
      </c>
      <c r="BL197" s="17">
        <v>0</v>
      </c>
      <c r="BM197" s="17">
        <v>0</v>
      </c>
      <c r="BN197" s="17">
        <v>0</v>
      </c>
      <c r="BO197" s="17">
        <v>0</v>
      </c>
      <c r="BP197" s="17">
        <v>152.58000000000001</v>
      </c>
      <c r="BR197" s="17">
        <v>35.369999999999997</v>
      </c>
      <c r="BY197" s="41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/>
      <c r="HY197" s="12"/>
      <c r="HZ197" s="12"/>
      <c r="IA197" s="12"/>
      <c r="IB197" s="12"/>
      <c r="IC197" s="12"/>
      <c r="ID197" s="12"/>
      <c r="IE197" s="12"/>
    </row>
    <row r="198" spans="1:239" s="17" customFormat="1" ht="15" x14ac:dyDescent="0.25">
      <c r="A198" s="38" t="str">
        <f>"705 "</f>
        <v xml:space="preserve">705 </v>
      </c>
      <c r="B198" s="17" t="s">
        <v>125</v>
      </c>
      <c r="C198" s="18" t="str">
        <f>"180"</f>
        <v>180</v>
      </c>
      <c r="D198" s="18"/>
      <c r="E198" s="18">
        <v>0.57999999999999996</v>
      </c>
      <c r="F198" s="18">
        <v>0</v>
      </c>
      <c r="G198" s="18">
        <v>0.24</v>
      </c>
      <c r="H198" s="18">
        <v>0.24</v>
      </c>
      <c r="I198" s="18">
        <v>15.05</v>
      </c>
      <c r="J198" s="18">
        <v>72.191360000000003</v>
      </c>
      <c r="K198" s="17">
        <v>0.04</v>
      </c>
      <c r="L198" s="17">
        <v>0</v>
      </c>
      <c r="M198" s="17">
        <v>0</v>
      </c>
      <c r="N198" s="17">
        <v>0</v>
      </c>
      <c r="O198" s="17">
        <v>14.05</v>
      </c>
      <c r="P198" s="17">
        <v>1</v>
      </c>
      <c r="Q198" s="17">
        <v>3.76</v>
      </c>
      <c r="R198" s="17">
        <v>0</v>
      </c>
      <c r="S198" s="17">
        <v>0</v>
      </c>
      <c r="T198" s="17">
        <v>0.9</v>
      </c>
      <c r="U198" s="17">
        <v>0.86</v>
      </c>
      <c r="V198" s="17">
        <v>1.56</v>
      </c>
      <c r="W198" s="17">
        <v>7.44</v>
      </c>
      <c r="X198" s="17">
        <v>0.36</v>
      </c>
      <c r="Y198" s="17">
        <v>14.4</v>
      </c>
      <c r="Z198" s="17">
        <v>18</v>
      </c>
      <c r="AA198" s="17">
        <v>25.2</v>
      </c>
      <c r="AB198" s="17">
        <v>25.2</v>
      </c>
      <c r="AC198" s="17">
        <v>3.6</v>
      </c>
      <c r="AD198" s="17">
        <v>14.4</v>
      </c>
      <c r="AE198" s="17">
        <v>3.6</v>
      </c>
      <c r="AF198" s="17">
        <v>12.6</v>
      </c>
      <c r="AG198" s="17">
        <v>23.4</v>
      </c>
      <c r="AH198" s="17">
        <v>14.4</v>
      </c>
      <c r="AI198" s="17">
        <v>104.4</v>
      </c>
      <c r="AJ198" s="17">
        <v>9</v>
      </c>
      <c r="AK198" s="17">
        <v>19.8</v>
      </c>
      <c r="AL198" s="17">
        <v>57.6</v>
      </c>
      <c r="AM198" s="17">
        <v>0</v>
      </c>
      <c r="AN198" s="17">
        <v>18</v>
      </c>
      <c r="AO198" s="17">
        <v>21.6</v>
      </c>
      <c r="AP198" s="17">
        <v>9</v>
      </c>
      <c r="AQ198" s="17">
        <v>7.2</v>
      </c>
      <c r="AR198" s="17">
        <v>0</v>
      </c>
      <c r="AS198" s="17">
        <v>0</v>
      </c>
      <c r="AT198" s="17">
        <v>0</v>
      </c>
      <c r="AU198" s="17">
        <v>0</v>
      </c>
      <c r="AV198" s="17">
        <v>0</v>
      </c>
      <c r="AW198" s="17">
        <v>0</v>
      </c>
      <c r="AX198" s="17">
        <v>0</v>
      </c>
      <c r="AY198" s="17">
        <v>0</v>
      </c>
      <c r="AZ198" s="17">
        <v>0</v>
      </c>
      <c r="BA198" s="17">
        <v>0</v>
      </c>
      <c r="BB198" s="17">
        <v>0</v>
      </c>
      <c r="BC198" s="17">
        <v>0</v>
      </c>
      <c r="BD198" s="17">
        <v>0</v>
      </c>
      <c r="BE198" s="17">
        <v>0</v>
      </c>
      <c r="BF198" s="17">
        <v>0</v>
      </c>
      <c r="BG198" s="17">
        <v>0</v>
      </c>
      <c r="BH198" s="17">
        <v>0</v>
      </c>
      <c r="BI198" s="17">
        <v>0</v>
      </c>
      <c r="BJ198" s="17">
        <v>0</v>
      </c>
      <c r="BK198" s="17">
        <v>0</v>
      </c>
      <c r="BL198" s="17">
        <v>0</v>
      </c>
      <c r="BM198" s="17">
        <v>0</v>
      </c>
      <c r="BN198" s="17">
        <v>0</v>
      </c>
      <c r="BO198" s="17">
        <v>0</v>
      </c>
      <c r="BP198" s="17">
        <v>158.58000000000001</v>
      </c>
      <c r="BR198" s="17">
        <v>0</v>
      </c>
      <c r="BY198" s="41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</row>
    <row r="199" spans="1:239" s="17" customFormat="1" ht="15" x14ac:dyDescent="0.25">
      <c r="A199" s="38" t="str">
        <f>"-"</f>
        <v>-</v>
      </c>
      <c r="B199" s="17" t="s">
        <v>74</v>
      </c>
      <c r="C199" s="18" t="str">
        <f>"30"</f>
        <v>30</v>
      </c>
      <c r="D199" s="18"/>
      <c r="E199" s="24">
        <v>1.98</v>
      </c>
      <c r="F199" s="24">
        <v>0</v>
      </c>
      <c r="G199" s="24">
        <v>0.2</v>
      </c>
      <c r="H199" s="24">
        <v>0.2</v>
      </c>
      <c r="I199" s="24">
        <v>14.01</v>
      </c>
      <c r="J199" s="24">
        <v>67.170299999999997</v>
      </c>
      <c r="K199" s="24">
        <v>0</v>
      </c>
      <c r="L199" s="24">
        <v>0</v>
      </c>
      <c r="M199" s="24">
        <v>0</v>
      </c>
      <c r="N199" s="24">
        <v>0</v>
      </c>
      <c r="O199" s="24">
        <v>0.33</v>
      </c>
      <c r="P199" s="24">
        <v>13.68</v>
      </c>
      <c r="Q199" s="24">
        <v>0.06</v>
      </c>
      <c r="R199" s="24">
        <v>0</v>
      </c>
      <c r="S199" s="24">
        <v>0</v>
      </c>
      <c r="T199" s="24">
        <v>0</v>
      </c>
      <c r="U199" s="24">
        <v>0.54</v>
      </c>
      <c r="V199" s="24">
        <v>0</v>
      </c>
      <c r="W199" s="24">
        <v>0</v>
      </c>
      <c r="X199" s="17">
        <v>0</v>
      </c>
      <c r="Y199" s="17">
        <v>95.79</v>
      </c>
      <c r="Z199" s="17">
        <v>99.7</v>
      </c>
      <c r="AA199" s="17">
        <v>152.69</v>
      </c>
      <c r="AB199" s="17">
        <v>50.63</v>
      </c>
      <c r="AC199" s="17">
        <v>30.02</v>
      </c>
      <c r="AD199" s="17">
        <v>60.03</v>
      </c>
      <c r="AE199" s="17">
        <v>22.71</v>
      </c>
      <c r="AF199" s="17">
        <v>108.58</v>
      </c>
      <c r="AG199" s="17">
        <v>67.34</v>
      </c>
      <c r="AH199" s="17">
        <v>93.96</v>
      </c>
      <c r="AI199" s="17">
        <v>77.52</v>
      </c>
      <c r="AJ199" s="17">
        <v>40.72</v>
      </c>
      <c r="AK199" s="17">
        <v>72.040000000000006</v>
      </c>
      <c r="AL199" s="17">
        <v>602.39</v>
      </c>
      <c r="AM199" s="17">
        <v>0</v>
      </c>
      <c r="AN199" s="17">
        <v>196.27</v>
      </c>
      <c r="AO199" s="17">
        <v>85.35</v>
      </c>
      <c r="AP199" s="17">
        <v>56.64</v>
      </c>
      <c r="AQ199" s="17">
        <v>44.89</v>
      </c>
      <c r="AR199" s="17">
        <v>0</v>
      </c>
      <c r="AS199" s="17">
        <v>0</v>
      </c>
      <c r="AT199" s="17">
        <v>0</v>
      </c>
      <c r="AU199" s="17">
        <v>0</v>
      </c>
      <c r="AV199" s="17">
        <v>0</v>
      </c>
      <c r="AW199" s="17">
        <v>0</v>
      </c>
      <c r="AX199" s="17">
        <v>0</v>
      </c>
      <c r="AY199" s="17">
        <v>0.02</v>
      </c>
      <c r="AZ199" s="17">
        <v>0</v>
      </c>
      <c r="BA199" s="17">
        <v>0</v>
      </c>
      <c r="BB199" s="17">
        <v>0</v>
      </c>
      <c r="BC199" s="17">
        <v>0</v>
      </c>
      <c r="BD199" s="17">
        <v>0</v>
      </c>
      <c r="BE199" s="17">
        <v>0</v>
      </c>
      <c r="BF199" s="17">
        <v>0</v>
      </c>
      <c r="BG199" s="17">
        <v>0.02</v>
      </c>
      <c r="BH199" s="17">
        <v>0</v>
      </c>
      <c r="BI199" s="17">
        <v>0</v>
      </c>
      <c r="BJ199" s="17">
        <v>0.08</v>
      </c>
      <c r="BK199" s="17">
        <v>0</v>
      </c>
      <c r="BL199" s="17">
        <v>0</v>
      </c>
      <c r="BM199" s="17">
        <v>0</v>
      </c>
      <c r="BN199" s="17">
        <v>0</v>
      </c>
      <c r="BO199" s="17">
        <v>0</v>
      </c>
      <c r="BP199" s="17">
        <v>11.73</v>
      </c>
      <c r="BR199" s="17">
        <v>0</v>
      </c>
      <c r="BY199" s="41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/>
      <c r="HI199" s="12"/>
      <c r="HJ199" s="12"/>
      <c r="HK199" s="12"/>
      <c r="HL199" s="12"/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/>
      <c r="HX199" s="12"/>
      <c r="HY199" s="12"/>
      <c r="HZ199" s="12"/>
      <c r="IA199" s="12"/>
      <c r="IB199" s="12"/>
      <c r="IC199" s="12"/>
      <c r="ID199" s="12"/>
      <c r="IE199" s="12"/>
    </row>
    <row r="200" spans="1:239" s="15" customFormat="1" ht="15" x14ac:dyDescent="0.25">
      <c r="A200" s="28" t="str">
        <f>"-"</f>
        <v>-</v>
      </c>
      <c r="B200" s="15" t="s">
        <v>77</v>
      </c>
      <c r="C200" s="16" t="str">
        <f>"30"</f>
        <v>30</v>
      </c>
      <c r="D200" s="16"/>
      <c r="E200" s="25">
        <v>1.98</v>
      </c>
      <c r="F200" s="25">
        <v>0</v>
      </c>
      <c r="G200" s="25">
        <v>0.36</v>
      </c>
      <c r="H200" s="25">
        <v>0.36</v>
      </c>
      <c r="I200" s="25">
        <v>10.02</v>
      </c>
      <c r="J200" s="25">
        <v>58.013999999999996</v>
      </c>
      <c r="K200" s="25">
        <v>0.06</v>
      </c>
      <c r="L200" s="25">
        <v>0</v>
      </c>
      <c r="M200" s="25">
        <v>0</v>
      </c>
      <c r="N200" s="25">
        <v>0</v>
      </c>
      <c r="O200" s="25">
        <v>0.36</v>
      </c>
      <c r="P200" s="25">
        <v>9.66</v>
      </c>
      <c r="Q200" s="25">
        <v>2.4900000000000002</v>
      </c>
      <c r="R200" s="25">
        <v>0</v>
      </c>
      <c r="S200" s="25">
        <v>0</v>
      </c>
      <c r="T200" s="25">
        <v>0.3</v>
      </c>
      <c r="U200" s="25">
        <v>0.75</v>
      </c>
      <c r="V200" s="25">
        <v>183</v>
      </c>
      <c r="W200" s="25">
        <v>73.5</v>
      </c>
      <c r="X200" s="15">
        <v>0</v>
      </c>
      <c r="Y200" s="15">
        <v>96.6</v>
      </c>
      <c r="Z200" s="15">
        <v>74.400000000000006</v>
      </c>
      <c r="AA200" s="15">
        <v>128.1</v>
      </c>
      <c r="AB200" s="15">
        <v>66.900000000000006</v>
      </c>
      <c r="AC200" s="15">
        <v>27.9</v>
      </c>
      <c r="AD200" s="15">
        <v>59.4</v>
      </c>
      <c r="AE200" s="15">
        <v>24</v>
      </c>
      <c r="AF200" s="15">
        <v>111.3</v>
      </c>
      <c r="AG200" s="15">
        <v>89.1</v>
      </c>
      <c r="AH200" s="15">
        <v>87.3</v>
      </c>
      <c r="AI200" s="15">
        <v>139.19999999999999</v>
      </c>
      <c r="AJ200" s="15">
        <v>37.200000000000003</v>
      </c>
      <c r="AK200" s="15">
        <v>93</v>
      </c>
      <c r="AL200" s="15">
        <v>458.7</v>
      </c>
      <c r="AM200" s="15">
        <v>0</v>
      </c>
      <c r="AN200" s="15">
        <v>157.80000000000001</v>
      </c>
      <c r="AO200" s="15">
        <v>87.3</v>
      </c>
      <c r="AP200" s="15">
        <v>54</v>
      </c>
      <c r="AQ200" s="15">
        <v>39</v>
      </c>
      <c r="AR200" s="15">
        <v>0</v>
      </c>
      <c r="AS200" s="15">
        <v>0</v>
      </c>
      <c r="AT200" s="15">
        <v>0</v>
      </c>
      <c r="AU200" s="15">
        <v>0</v>
      </c>
      <c r="AV200" s="15">
        <v>0</v>
      </c>
      <c r="AW200" s="15">
        <v>0</v>
      </c>
      <c r="AX200" s="15">
        <v>0</v>
      </c>
      <c r="AY200" s="15">
        <v>0.04</v>
      </c>
      <c r="AZ200" s="15">
        <v>0</v>
      </c>
      <c r="BA200" s="15">
        <v>0</v>
      </c>
      <c r="BB200" s="15">
        <v>0.01</v>
      </c>
      <c r="BC200" s="15">
        <v>0</v>
      </c>
      <c r="BD200" s="15">
        <v>0</v>
      </c>
      <c r="BE200" s="15">
        <v>0</v>
      </c>
      <c r="BF200" s="15">
        <v>0</v>
      </c>
      <c r="BG200" s="15">
        <v>0.03</v>
      </c>
      <c r="BH200" s="15">
        <v>0</v>
      </c>
      <c r="BI200" s="15">
        <v>0</v>
      </c>
      <c r="BJ200" s="15">
        <v>0.14000000000000001</v>
      </c>
      <c r="BK200" s="15">
        <v>0.02</v>
      </c>
      <c r="BL200" s="15">
        <v>0</v>
      </c>
      <c r="BM200" s="15">
        <v>0</v>
      </c>
      <c r="BN200" s="15">
        <v>0</v>
      </c>
      <c r="BO200" s="15">
        <v>0</v>
      </c>
      <c r="BP200" s="15">
        <v>14.1</v>
      </c>
      <c r="BR200" s="15">
        <v>0.25</v>
      </c>
      <c r="BY200" s="4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/>
      <c r="GY200" s="12"/>
      <c r="GZ200" s="12"/>
      <c r="HA200" s="12"/>
      <c r="HB200" s="12"/>
      <c r="HC200" s="12"/>
      <c r="HD200" s="12"/>
      <c r="HE200" s="12"/>
      <c r="HF200" s="12"/>
      <c r="HG200" s="12"/>
      <c r="HH200" s="12"/>
      <c r="HI200" s="12"/>
      <c r="HJ200" s="12"/>
      <c r="HK200" s="12"/>
      <c r="HL200" s="12"/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/>
      <c r="HX200" s="12"/>
      <c r="HY200" s="12"/>
      <c r="HZ200" s="12"/>
      <c r="IA200" s="12"/>
      <c r="IB200" s="12"/>
      <c r="IC200" s="12"/>
      <c r="ID200" s="12"/>
      <c r="IE200" s="12"/>
    </row>
    <row r="201" spans="1:239" s="19" customFormat="1" ht="14.25" x14ac:dyDescent="0.2">
      <c r="A201" s="39"/>
      <c r="B201" s="19" t="s">
        <v>78</v>
      </c>
      <c r="C201" s="20"/>
      <c r="D201" s="20"/>
      <c r="E201" s="21">
        <f t="shared" ref="E201:W201" si="14">SUM(E194:E200)</f>
        <v>20.83</v>
      </c>
      <c r="F201" s="21">
        <f t="shared" si="14"/>
        <v>10.43</v>
      </c>
      <c r="G201" s="21">
        <f t="shared" si="14"/>
        <v>18.369999999999997</v>
      </c>
      <c r="H201" s="21">
        <f t="shared" si="14"/>
        <v>4.5500000000000007</v>
      </c>
      <c r="I201" s="21">
        <f t="shared" si="14"/>
        <v>83.14</v>
      </c>
      <c r="J201" s="21">
        <f t="shared" si="14"/>
        <v>611.73138109759998</v>
      </c>
      <c r="K201" s="21">
        <f t="shared" si="14"/>
        <v>10.17</v>
      </c>
      <c r="L201" s="21">
        <f t="shared" si="14"/>
        <v>2.86</v>
      </c>
      <c r="M201" s="21">
        <f t="shared" si="14"/>
        <v>9.15</v>
      </c>
      <c r="N201" s="21">
        <f t="shared" si="14"/>
        <v>0</v>
      </c>
      <c r="O201" s="21">
        <f t="shared" si="14"/>
        <v>21.64</v>
      </c>
      <c r="P201" s="21">
        <f t="shared" si="14"/>
        <v>61.489999999999995</v>
      </c>
      <c r="Q201" s="21">
        <f t="shared" si="14"/>
        <v>11.09</v>
      </c>
      <c r="R201" s="21">
        <f t="shared" si="14"/>
        <v>0</v>
      </c>
      <c r="S201" s="21">
        <f t="shared" si="14"/>
        <v>0</v>
      </c>
      <c r="T201" s="21">
        <f t="shared" si="14"/>
        <v>2.1799999999999997</v>
      </c>
      <c r="U201" s="21">
        <f t="shared" si="14"/>
        <v>7.5300000000000011</v>
      </c>
      <c r="V201" s="21">
        <f t="shared" si="14"/>
        <v>803.75</v>
      </c>
      <c r="W201" s="21">
        <f t="shared" si="14"/>
        <v>1339.45</v>
      </c>
      <c r="X201" s="21">
        <v>0.36</v>
      </c>
      <c r="Y201" s="21">
        <v>885.77</v>
      </c>
      <c r="Z201" s="21">
        <v>820.14</v>
      </c>
      <c r="AA201" s="21">
        <v>1341.64</v>
      </c>
      <c r="AB201" s="21">
        <v>1262.6500000000001</v>
      </c>
      <c r="AC201" s="21">
        <v>357.88</v>
      </c>
      <c r="AD201" s="21">
        <v>729.19</v>
      </c>
      <c r="AE201" s="21">
        <v>181.77</v>
      </c>
      <c r="AF201" s="21">
        <v>837.17</v>
      </c>
      <c r="AG201" s="21">
        <v>736.46</v>
      </c>
      <c r="AH201" s="21">
        <v>931.27</v>
      </c>
      <c r="AI201" s="21">
        <v>1227.5999999999999</v>
      </c>
      <c r="AJ201" s="21">
        <v>494.96</v>
      </c>
      <c r="AK201" s="21">
        <v>645.83000000000004</v>
      </c>
      <c r="AL201" s="21">
        <v>3199</v>
      </c>
      <c r="AM201" s="21">
        <v>104.66</v>
      </c>
      <c r="AN201" s="21">
        <v>764.95</v>
      </c>
      <c r="AO201" s="21">
        <v>597.65</v>
      </c>
      <c r="AP201" s="21">
        <v>577.9</v>
      </c>
      <c r="AQ201" s="21">
        <v>274.55</v>
      </c>
      <c r="AR201" s="21">
        <v>0.28999999999999998</v>
      </c>
      <c r="AS201" s="21">
        <v>0.06</v>
      </c>
      <c r="AT201" s="21">
        <v>0.06</v>
      </c>
      <c r="AU201" s="21">
        <v>0.14000000000000001</v>
      </c>
      <c r="AV201" s="21">
        <v>0.18</v>
      </c>
      <c r="AW201" s="21">
        <v>0.6</v>
      </c>
      <c r="AX201" s="21">
        <v>0</v>
      </c>
      <c r="AY201" s="21">
        <v>2.25</v>
      </c>
      <c r="AZ201" s="21">
        <v>0</v>
      </c>
      <c r="BA201" s="21">
        <v>0.72</v>
      </c>
      <c r="BB201" s="21">
        <v>0.01</v>
      </c>
      <c r="BC201" s="21">
        <v>0.02</v>
      </c>
      <c r="BD201" s="21">
        <v>0</v>
      </c>
      <c r="BE201" s="21">
        <v>0</v>
      </c>
      <c r="BF201" s="21">
        <v>0.23</v>
      </c>
      <c r="BG201" s="21">
        <v>2.84</v>
      </c>
      <c r="BH201" s="21">
        <v>0</v>
      </c>
      <c r="BI201" s="21">
        <v>0</v>
      </c>
      <c r="BJ201" s="21">
        <v>2.15</v>
      </c>
      <c r="BK201" s="21">
        <v>0.04</v>
      </c>
      <c r="BL201" s="21">
        <v>0</v>
      </c>
      <c r="BM201" s="21">
        <v>0</v>
      </c>
      <c r="BN201" s="21">
        <v>0</v>
      </c>
      <c r="BO201" s="21">
        <v>0</v>
      </c>
      <c r="BP201" s="21">
        <v>624.01</v>
      </c>
      <c r="BQ201" s="19">
        <f>$J$201/$J$202*100</f>
        <v>55.102346516273073</v>
      </c>
      <c r="BR201" s="19">
        <v>258.73</v>
      </c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/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  <c r="HM201" s="43"/>
      <c r="HN201" s="43"/>
      <c r="HO201" s="43"/>
      <c r="HP201" s="43"/>
      <c r="HQ201" s="43"/>
      <c r="HR201" s="43"/>
      <c r="HS201" s="43"/>
      <c r="HT201" s="43"/>
      <c r="HU201" s="43"/>
      <c r="HV201" s="43"/>
      <c r="HW201" s="43"/>
      <c r="HX201" s="43"/>
      <c r="HY201" s="43"/>
      <c r="HZ201" s="43"/>
      <c r="IA201" s="43"/>
      <c r="IB201" s="43"/>
      <c r="IC201" s="43"/>
      <c r="ID201" s="43"/>
      <c r="IE201" s="43"/>
    </row>
    <row r="202" spans="1:239" s="19" customFormat="1" ht="14.25" x14ac:dyDescent="0.2">
      <c r="A202" s="39"/>
      <c r="B202" s="19" t="s">
        <v>79</v>
      </c>
      <c r="C202" s="20"/>
      <c r="D202" s="20"/>
      <c r="E202" s="21">
        <f>E192+E201</f>
        <v>34.07</v>
      </c>
      <c r="F202" s="21">
        <f t="shared" ref="F202:W202" si="15">F192+F201</f>
        <v>13.719999999999999</v>
      </c>
      <c r="G202" s="21">
        <f t="shared" si="15"/>
        <v>29.759999999999998</v>
      </c>
      <c r="H202" s="21">
        <f t="shared" si="15"/>
        <v>6.8100000000000005</v>
      </c>
      <c r="I202" s="21">
        <f t="shared" si="15"/>
        <v>166.91</v>
      </c>
      <c r="J202" s="21">
        <f t="shared" si="15"/>
        <v>1110.1730139875999</v>
      </c>
      <c r="K202" s="21">
        <f t="shared" si="15"/>
        <v>16.84</v>
      </c>
      <c r="L202" s="21">
        <f t="shared" si="15"/>
        <v>3.07</v>
      </c>
      <c r="M202" s="21">
        <f t="shared" si="15"/>
        <v>13.940000000000001</v>
      </c>
      <c r="N202" s="21">
        <f t="shared" si="15"/>
        <v>0</v>
      </c>
      <c r="O202" s="21">
        <f t="shared" si="15"/>
        <v>46.36</v>
      </c>
      <c r="P202" s="21">
        <f t="shared" si="15"/>
        <v>120.53</v>
      </c>
      <c r="Q202" s="21">
        <f t="shared" si="15"/>
        <v>13.83</v>
      </c>
      <c r="R202" s="21">
        <f t="shared" si="15"/>
        <v>0</v>
      </c>
      <c r="S202" s="21">
        <f t="shared" si="15"/>
        <v>0</v>
      </c>
      <c r="T202" s="21">
        <f t="shared" si="15"/>
        <v>2.6899999999999995</v>
      </c>
      <c r="U202" s="21">
        <f t="shared" si="15"/>
        <v>10.680000000000001</v>
      </c>
      <c r="V202" s="21">
        <f t="shared" si="15"/>
        <v>1270.27</v>
      </c>
      <c r="W202" s="21">
        <f t="shared" si="15"/>
        <v>1610.39</v>
      </c>
      <c r="X202" s="21">
        <v>0.36</v>
      </c>
      <c r="Y202" s="21">
        <v>1500</v>
      </c>
      <c r="Z202" s="21">
        <v>1403.4</v>
      </c>
      <c r="AA202" s="21">
        <v>2715.6</v>
      </c>
      <c r="AB202" s="21">
        <v>1751.64</v>
      </c>
      <c r="AC202" s="21">
        <v>647.9</v>
      </c>
      <c r="AD202" s="21">
        <v>1202.07</v>
      </c>
      <c r="AE202" s="21">
        <v>366.16</v>
      </c>
      <c r="AF202" s="21">
        <v>1504.71</v>
      </c>
      <c r="AG202" s="21">
        <v>1413.33</v>
      </c>
      <c r="AH202" s="21">
        <v>1347.67</v>
      </c>
      <c r="AI202" s="21">
        <v>1733.29</v>
      </c>
      <c r="AJ202" s="21">
        <v>722.97</v>
      </c>
      <c r="AK202" s="21">
        <v>961.04</v>
      </c>
      <c r="AL202" s="21">
        <v>5681.15</v>
      </c>
      <c r="AM202" s="21">
        <v>106.22</v>
      </c>
      <c r="AN202" s="21">
        <v>1602.54</v>
      </c>
      <c r="AO202" s="21">
        <v>1167.26</v>
      </c>
      <c r="AP202" s="21">
        <v>1075.51</v>
      </c>
      <c r="AQ202" s="21">
        <v>485.57</v>
      </c>
      <c r="AR202" s="21">
        <v>1.0900000000000001</v>
      </c>
      <c r="AS202" s="21">
        <v>0.27</v>
      </c>
      <c r="AT202" s="21">
        <v>0.22</v>
      </c>
      <c r="AU202" s="21">
        <v>0.56000000000000005</v>
      </c>
      <c r="AV202" s="21">
        <v>0.7</v>
      </c>
      <c r="AW202" s="21">
        <v>2.39</v>
      </c>
      <c r="AX202" s="21">
        <v>0</v>
      </c>
      <c r="AY202" s="21">
        <v>7.85</v>
      </c>
      <c r="AZ202" s="21">
        <v>0</v>
      </c>
      <c r="BA202" s="21">
        <v>2.42</v>
      </c>
      <c r="BB202" s="21">
        <v>0.03</v>
      </c>
      <c r="BC202" s="21">
        <v>0.04</v>
      </c>
      <c r="BD202" s="21">
        <v>0</v>
      </c>
      <c r="BE202" s="21">
        <v>0.18</v>
      </c>
      <c r="BF202" s="21">
        <v>0.87</v>
      </c>
      <c r="BG202" s="21">
        <v>8.07</v>
      </c>
      <c r="BH202" s="21">
        <v>0</v>
      </c>
      <c r="BI202" s="21">
        <v>0</v>
      </c>
      <c r="BJ202" s="21">
        <v>3.49</v>
      </c>
      <c r="BK202" s="21">
        <v>0.08</v>
      </c>
      <c r="BL202" s="21">
        <v>0</v>
      </c>
      <c r="BM202" s="21">
        <v>0</v>
      </c>
      <c r="BN202" s="21">
        <v>0</v>
      </c>
      <c r="BO202" s="21">
        <v>0</v>
      </c>
      <c r="BP202" s="21">
        <v>997.44</v>
      </c>
      <c r="BR202" s="19">
        <v>419.86</v>
      </c>
      <c r="BZ202" s="43"/>
      <c r="CA202" s="43"/>
      <c r="CB202" s="43"/>
      <c r="CC202" s="43"/>
      <c r="CD202" s="43"/>
      <c r="CE202" s="43"/>
      <c r="CF202" s="43"/>
      <c r="CG202" s="43"/>
      <c r="CH202" s="43"/>
      <c r="CI202" s="43"/>
      <c r="CJ202" s="43"/>
      <c r="CK202" s="43"/>
      <c r="CL202" s="43"/>
      <c r="CM202" s="43"/>
      <c r="CN202" s="43"/>
      <c r="CO202" s="43"/>
      <c r="CP202" s="43"/>
      <c r="CQ202" s="43"/>
      <c r="CR202" s="43"/>
      <c r="CS202" s="43"/>
      <c r="CT202" s="43"/>
      <c r="CU202" s="43"/>
      <c r="CV202" s="43"/>
      <c r="CW202" s="43"/>
      <c r="CX202" s="43"/>
      <c r="CY202" s="43"/>
      <c r="CZ202" s="43"/>
      <c r="DA202" s="43"/>
      <c r="DB202" s="43"/>
      <c r="DC202" s="43"/>
      <c r="DD202" s="43"/>
      <c r="DE202" s="43"/>
      <c r="DF202" s="43"/>
      <c r="DG202" s="43"/>
      <c r="DH202" s="43"/>
      <c r="DI202" s="43"/>
      <c r="DJ202" s="43"/>
      <c r="DK202" s="43"/>
      <c r="DL202" s="43"/>
      <c r="DM202" s="43"/>
      <c r="DN202" s="43"/>
      <c r="DO202" s="43"/>
      <c r="DP202" s="43"/>
      <c r="DQ202" s="43"/>
      <c r="DR202" s="43"/>
      <c r="DS202" s="43"/>
      <c r="DT202" s="43"/>
      <c r="DU202" s="43"/>
      <c r="DV202" s="43"/>
      <c r="DW202" s="43"/>
      <c r="DX202" s="43"/>
      <c r="DY202" s="43"/>
      <c r="DZ202" s="43"/>
      <c r="EA202" s="43"/>
      <c r="EB202" s="43"/>
      <c r="EC202" s="43"/>
      <c r="ED202" s="43"/>
      <c r="EE202" s="43"/>
      <c r="EF202" s="43"/>
      <c r="EG202" s="43"/>
      <c r="EH202" s="43"/>
      <c r="EI202" s="43"/>
      <c r="EJ202" s="43"/>
      <c r="EK202" s="43"/>
      <c r="EL202" s="43"/>
      <c r="EM202" s="43"/>
      <c r="EN202" s="43"/>
      <c r="EO202" s="43"/>
      <c r="EP202" s="43"/>
      <c r="EQ202" s="43"/>
      <c r="ER202" s="43"/>
      <c r="ES202" s="43"/>
      <c r="ET202" s="43"/>
      <c r="EU202" s="43"/>
      <c r="EV202" s="43"/>
      <c r="EW202" s="43"/>
      <c r="EX202" s="43"/>
      <c r="EY202" s="43"/>
      <c r="EZ202" s="43"/>
      <c r="FA202" s="43"/>
      <c r="FB202" s="43"/>
      <c r="FC202" s="43"/>
      <c r="FD202" s="43"/>
      <c r="FE202" s="43"/>
      <c r="FF202" s="43"/>
      <c r="FG202" s="43"/>
      <c r="FH202" s="43"/>
      <c r="FI202" s="43"/>
      <c r="FJ202" s="43"/>
      <c r="FK202" s="43"/>
      <c r="FL202" s="43"/>
      <c r="FM202" s="43"/>
      <c r="FN202" s="43"/>
      <c r="FO202" s="43"/>
      <c r="FP202" s="43"/>
      <c r="FQ202" s="43"/>
      <c r="FR202" s="43"/>
      <c r="FS202" s="43"/>
      <c r="FT202" s="43"/>
      <c r="FU202" s="43"/>
      <c r="FV202" s="43"/>
      <c r="FW202" s="43"/>
      <c r="FX202" s="43"/>
      <c r="FY202" s="43"/>
      <c r="FZ202" s="43"/>
      <c r="GA202" s="43"/>
      <c r="GB202" s="43"/>
      <c r="GC202" s="43"/>
      <c r="GD202" s="43"/>
      <c r="GE202" s="43"/>
      <c r="GF202" s="43"/>
      <c r="GG202" s="43"/>
      <c r="GH202" s="43"/>
      <c r="GI202" s="43"/>
      <c r="GJ202" s="43"/>
      <c r="GK202" s="43"/>
      <c r="GL202" s="43"/>
      <c r="GM202" s="43"/>
      <c r="GN202" s="43"/>
      <c r="GO202" s="43"/>
      <c r="GP202" s="43"/>
      <c r="GQ202" s="43"/>
      <c r="GR202" s="43"/>
      <c r="GS202" s="43"/>
      <c r="GT202" s="43"/>
      <c r="GU202" s="43"/>
      <c r="GV202" s="43"/>
      <c r="GW202" s="43"/>
      <c r="GX202" s="43"/>
      <c r="GY202" s="43"/>
      <c r="GZ202" s="43"/>
      <c r="HA202" s="43"/>
      <c r="HB202" s="43"/>
      <c r="HC202" s="43"/>
      <c r="HD202" s="43"/>
      <c r="HE202" s="43"/>
      <c r="HF202" s="43"/>
      <c r="HG202" s="43"/>
      <c r="HH202" s="43"/>
      <c r="HI202" s="43"/>
      <c r="HJ202" s="43"/>
      <c r="HK202" s="43"/>
      <c r="HL202" s="43"/>
      <c r="HM202" s="43"/>
      <c r="HN202" s="43"/>
      <c r="HO202" s="43"/>
      <c r="HP202" s="43"/>
      <c r="HQ202" s="43"/>
      <c r="HR202" s="43"/>
      <c r="HS202" s="43"/>
      <c r="HT202" s="43"/>
      <c r="HU202" s="43"/>
      <c r="HV202" s="43"/>
      <c r="HW202" s="43"/>
      <c r="HX202" s="43"/>
      <c r="HY202" s="43"/>
      <c r="HZ202" s="43"/>
      <c r="IA202" s="43"/>
      <c r="IB202" s="43"/>
      <c r="IC202" s="43"/>
      <c r="ID202" s="43"/>
      <c r="IE202" s="43"/>
    </row>
    <row r="203" spans="1:239" s="5" customFormat="1" ht="15" x14ac:dyDescent="0.25">
      <c r="A203" s="37"/>
      <c r="C203" s="11"/>
      <c r="D203" s="11"/>
      <c r="E203" s="11"/>
      <c r="F203" s="11"/>
      <c r="G203" s="11"/>
      <c r="H203" s="11"/>
      <c r="I203" s="11"/>
      <c r="J203" s="11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/>
      <c r="HL203" s="12"/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/>
      <c r="HX203" s="12"/>
      <c r="HY203" s="12"/>
      <c r="HZ203" s="12"/>
      <c r="IA203" s="12"/>
      <c r="IB203" s="12"/>
      <c r="IC203" s="12"/>
      <c r="ID203" s="12"/>
      <c r="IE203" s="12"/>
    </row>
    <row r="204" spans="1:239" s="5" customFormat="1" ht="15" x14ac:dyDescent="0.25">
      <c r="A204" s="37"/>
      <c r="C204" s="11"/>
      <c r="D204" s="11"/>
      <c r="E204" s="11"/>
      <c r="F204" s="11"/>
      <c r="G204" s="11"/>
      <c r="H204" s="11"/>
      <c r="I204" s="11"/>
      <c r="J204" s="11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/>
      <c r="HH204" s="12"/>
      <c r="HI204" s="12"/>
      <c r="HJ204" s="12"/>
      <c r="HK204" s="12"/>
      <c r="HL204" s="12"/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/>
      <c r="HX204" s="12"/>
      <c r="HY204" s="12"/>
      <c r="HZ204" s="12"/>
      <c r="IA204" s="12"/>
      <c r="IB204" s="12"/>
      <c r="IC204" s="12"/>
      <c r="ID204" s="12"/>
      <c r="IE204" s="12"/>
    </row>
    <row r="205" spans="1:239" s="5" customFormat="1" ht="15" x14ac:dyDescent="0.25">
      <c r="A205" s="37"/>
      <c r="C205" s="11"/>
      <c r="D205" s="11"/>
      <c r="E205" s="11"/>
      <c r="F205" s="11"/>
      <c r="G205" s="11"/>
      <c r="H205" s="11"/>
      <c r="I205" s="11"/>
      <c r="J205" s="11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/>
      <c r="HA205" s="12"/>
      <c r="HB205" s="12"/>
      <c r="HC205" s="12"/>
      <c r="HD205" s="12"/>
      <c r="HE205" s="12"/>
      <c r="HF205" s="12"/>
      <c r="HG205" s="12"/>
      <c r="HH205" s="12"/>
      <c r="HI205" s="12"/>
      <c r="HJ205" s="12"/>
      <c r="HK205" s="12"/>
      <c r="HL205" s="12"/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/>
      <c r="HX205" s="12"/>
      <c r="HY205" s="12"/>
      <c r="HZ205" s="12"/>
      <c r="IA205" s="12"/>
      <c r="IB205" s="12"/>
      <c r="IC205" s="12"/>
      <c r="ID205" s="12"/>
      <c r="IE205" s="12"/>
    </row>
    <row r="206" spans="1:239" s="5" customFormat="1" ht="15" x14ac:dyDescent="0.25">
      <c r="A206" s="37"/>
      <c r="C206" s="11"/>
      <c r="D206" s="11"/>
      <c r="E206" s="11"/>
      <c r="F206" s="11"/>
      <c r="G206" s="11"/>
      <c r="H206" s="11"/>
      <c r="I206" s="11"/>
      <c r="J206" s="11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/>
      <c r="HA206" s="12"/>
      <c r="HB206" s="12"/>
      <c r="HC206" s="12"/>
      <c r="HD206" s="12"/>
      <c r="HE206" s="12"/>
      <c r="HF206" s="12"/>
      <c r="HG206" s="12"/>
      <c r="HH206" s="12"/>
      <c r="HI206" s="12"/>
      <c r="HJ206" s="12"/>
      <c r="HK206" s="12"/>
      <c r="HL206" s="12"/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/>
      <c r="HX206" s="12"/>
      <c r="HY206" s="12"/>
      <c r="HZ206" s="12"/>
      <c r="IA206" s="12"/>
      <c r="IB206" s="12"/>
      <c r="IC206" s="12"/>
      <c r="ID206" s="12"/>
      <c r="IE206" s="12"/>
    </row>
    <row r="207" spans="1:239" s="5" customFormat="1" ht="15" x14ac:dyDescent="0.25">
      <c r="A207" s="37"/>
      <c r="C207" s="11"/>
      <c r="D207" s="11"/>
      <c r="E207" s="11"/>
      <c r="F207" s="11"/>
      <c r="G207" s="11"/>
      <c r="H207" s="11"/>
      <c r="I207" s="11"/>
      <c r="J207" s="11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/>
      <c r="HH207" s="12"/>
      <c r="HI207" s="12"/>
      <c r="HJ207" s="12"/>
      <c r="HK207" s="12"/>
      <c r="HL207" s="12"/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/>
      <c r="HX207" s="12"/>
      <c r="HY207" s="12"/>
      <c r="HZ207" s="12"/>
      <c r="IA207" s="12"/>
      <c r="IB207" s="12"/>
      <c r="IC207" s="12"/>
      <c r="ID207" s="12"/>
      <c r="IE207" s="12"/>
    </row>
    <row r="208" spans="1:239" s="5" customFormat="1" ht="15" x14ac:dyDescent="0.25">
      <c r="A208" s="37"/>
      <c r="C208" s="11"/>
      <c r="D208" s="11"/>
      <c r="E208" s="11"/>
      <c r="F208" s="11"/>
      <c r="G208" s="11"/>
      <c r="H208" s="11"/>
      <c r="I208" s="11"/>
      <c r="J208" s="11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/>
      <c r="GY208" s="12"/>
      <c r="GZ208" s="12"/>
      <c r="HA208" s="12"/>
      <c r="HB208" s="12"/>
      <c r="HC208" s="12"/>
      <c r="HD208" s="12"/>
      <c r="HE208" s="12"/>
      <c r="HF208" s="12"/>
      <c r="HG208" s="12"/>
      <c r="HH208" s="12"/>
      <c r="HI208" s="12"/>
      <c r="HJ208" s="12"/>
      <c r="HK208" s="12"/>
      <c r="HL208" s="12"/>
      <c r="HM208" s="12"/>
      <c r="HN208" s="12"/>
      <c r="HO208" s="12"/>
      <c r="HP208" s="12"/>
      <c r="HQ208" s="12"/>
      <c r="HR208" s="12"/>
      <c r="HS208" s="12"/>
      <c r="HT208" s="12"/>
      <c r="HU208" s="12"/>
      <c r="HV208" s="12"/>
      <c r="HW208" s="12"/>
      <c r="HX208" s="12"/>
      <c r="HY208" s="12"/>
      <c r="HZ208" s="12"/>
      <c r="IA208" s="12"/>
      <c r="IB208" s="12"/>
      <c r="IC208" s="12"/>
      <c r="ID208" s="12"/>
      <c r="IE208" s="12"/>
    </row>
    <row r="209" spans="1:239" s="5" customFormat="1" ht="15" x14ac:dyDescent="0.25">
      <c r="A209" s="37"/>
      <c r="C209" s="11"/>
      <c r="D209" s="11"/>
      <c r="E209" s="11"/>
      <c r="F209" s="11"/>
      <c r="G209" s="11"/>
      <c r="H209" s="11"/>
      <c r="I209" s="11"/>
      <c r="J209" s="11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/>
      <c r="HK209" s="12"/>
      <c r="HL209" s="12"/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/>
      <c r="HX209" s="12"/>
      <c r="HY209" s="12"/>
      <c r="HZ209" s="12"/>
      <c r="IA209" s="12"/>
      <c r="IB209" s="12"/>
      <c r="IC209" s="12"/>
      <c r="ID209" s="12"/>
      <c r="IE209" s="12"/>
    </row>
    <row r="210" spans="1:239" s="5" customFormat="1" ht="15" x14ac:dyDescent="0.25">
      <c r="A210" s="37"/>
      <c r="C210" s="11"/>
      <c r="D210" s="11"/>
      <c r="E210" s="11"/>
      <c r="F210" s="11"/>
      <c r="G210" s="11"/>
      <c r="H210" s="11"/>
      <c r="I210" s="11"/>
      <c r="J210" s="11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/>
      <c r="HD210" s="12"/>
      <c r="HE210" s="12"/>
      <c r="HF210" s="12"/>
      <c r="HG210" s="12"/>
      <c r="HH210" s="12"/>
      <c r="HI210" s="12"/>
      <c r="HJ210" s="12"/>
      <c r="HK210" s="12"/>
      <c r="HL210" s="12"/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/>
      <c r="HX210" s="12"/>
      <c r="HY210" s="12"/>
      <c r="HZ210" s="12"/>
      <c r="IA210" s="12"/>
      <c r="IB210" s="12"/>
      <c r="IC210" s="12"/>
      <c r="ID210" s="12"/>
      <c r="IE210" s="12"/>
    </row>
    <row r="211" spans="1:239" s="5" customFormat="1" ht="15" x14ac:dyDescent="0.25">
      <c r="A211" s="37"/>
      <c r="C211" s="11"/>
      <c r="D211" s="11"/>
      <c r="E211" s="11"/>
      <c r="F211" s="11"/>
      <c r="G211" s="11"/>
      <c r="H211" s="11"/>
      <c r="I211" s="11"/>
      <c r="J211" s="11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/>
      <c r="HH211" s="12"/>
      <c r="HI211" s="12"/>
      <c r="HJ211" s="12"/>
      <c r="HK211" s="12"/>
      <c r="HL211" s="12"/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/>
      <c r="HX211" s="12"/>
      <c r="HY211" s="12"/>
      <c r="HZ211" s="12"/>
      <c r="IA211" s="12"/>
      <c r="IB211" s="12"/>
      <c r="IC211" s="12"/>
      <c r="ID211" s="12"/>
      <c r="IE211" s="12"/>
    </row>
    <row r="212" spans="1:239" s="5" customFormat="1" ht="15" x14ac:dyDescent="0.25">
      <c r="A212" s="37"/>
      <c r="C212" s="11"/>
      <c r="D212" s="11"/>
      <c r="E212" s="11"/>
      <c r="F212" s="11"/>
      <c r="G212" s="11"/>
      <c r="H212" s="11"/>
      <c r="I212" s="11"/>
      <c r="J212" s="11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/>
      <c r="HH212" s="12"/>
      <c r="HI212" s="12"/>
      <c r="HJ212" s="12"/>
      <c r="HK212" s="12"/>
      <c r="HL212" s="12"/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/>
      <c r="HX212" s="12"/>
      <c r="HY212" s="12"/>
      <c r="HZ212" s="12"/>
      <c r="IA212" s="12"/>
      <c r="IB212" s="12"/>
      <c r="IC212" s="12"/>
      <c r="ID212" s="12"/>
      <c r="IE212" s="12"/>
    </row>
    <row r="213" spans="1:239" s="5" customFormat="1" ht="15" x14ac:dyDescent="0.25">
      <c r="A213" s="37"/>
      <c r="C213" s="11"/>
      <c r="D213" s="11"/>
      <c r="E213" s="11"/>
      <c r="F213" s="11"/>
      <c r="G213" s="11"/>
      <c r="H213" s="11"/>
      <c r="I213" s="11"/>
      <c r="J213" s="11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/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/>
      <c r="HY213" s="12"/>
      <c r="HZ213" s="12"/>
      <c r="IA213" s="12"/>
      <c r="IB213" s="12"/>
      <c r="IC213" s="12"/>
      <c r="ID213" s="12"/>
      <c r="IE213" s="12"/>
    </row>
    <row r="214" spans="1:239" s="5" customFormat="1" ht="15" x14ac:dyDescent="0.25">
      <c r="A214" s="37"/>
      <c r="C214" s="11"/>
      <c r="D214" s="11"/>
      <c r="E214" s="11"/>
      <c r="F214" s="11"/>
      <c r="G214" s="11"/>
      <c r="H214" s="11"/>
      <c r="I214" s="11"/>
      <c r="J214" s="11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/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/>
      <c r="HY214" s="12"/>
      <c r="HZ214" s="12"/>
      <c r="IA214" s="12"/>
      <c r="IB214" s="12"/>
      <c r="IC214" s="12"/>
      <c r="ID214" s="12"/>
      <c r="IE214" s="12"/>
    </row>
    <row r="215" spans="1:239" s="5" customFormat="1" ht="15" x14ac:dyDescent="0.25">
      <c r="A215" s="37"/>
      <c r="C215" s="11"/>
      <c r="D215" s="11"/>
      <c r="E215" s="11"/>
      <c r="F215" s="11"/>
      <c r="G215" s="11"/>
      <c r="H215" s="11"/>
      <c r="I215" s="11"/>
      <c r="J215" s="11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</row>
    <row r="216" spans="1:239" s="5" customFormat="1" ht="15" x14ac:dyDescent="0.25">
      <c r="A216" s="37"/>
      <c r="C216" s="11"/>
      <c r="D216" s="11"/>
      <c r="E216" s="11"/>
      <c r="F216" s="11"/>
      <c r="G216" s="11"/>
      <c r="H216" s="11"/>
      <c r="I216" s="11"/>
      <c r="J216" s="11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</row>
    <row r="217" spans="1:239" s="5" customFormat="1" ht="15" x14ac:dyDescent="0.25">
      <c r="A217" s="37"/>
      <c r="C217" s="11"/>
      <c r="D217" s="11"/>
      <c r="E217" s="11"/>
      <c r="F217" s="11"/>
      <c r="G217" s="11"/>
      <c r="H217" s="11"/>
      <c r="I217" s="11"/>
      <c r="J217" s="11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</row>
    <row r="218" spans="1:239" s="5" customFormat="1" ht="15" x14ac:dyDescent="0.25">
      <c r="A218" s="37"/>
      <c r="C218" s="11"/>
      <c r="D218" s="11"/>
      <c r="E218" s="11"/>
      <c r="F218" s="11"/>
      <c r="G218" s="11"/>
      <c r="H218" s="11"/>
      <c r="I218" s="11"/>
      <c r="J218" s="11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</row>
    <row r="219" spans="1:239" s="5" customFormat="1" ht="15" x14ac:dyDescent="0.25">
      <c r="A219" s="37"/>
      <c r="C219" s="11"/>
      <c r="D219" s="11"/>
      <c r="E219" s="11"/>
      <c r="F219" s="11"/>
      <c r="G219" s="11"/>
      <c r="H219" s="11"/>
      <c r="I219" s="11"/>
      <c r="J219" s="11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</row>
    <row r="220" spans="1:239" s="5" customFormat="1" ht="15" x14ac:dyDescent="0.25">
      <c r="A220" s="37"/>
      <c r="C220" s="11"/>
      <c r="D220" s="11"/>
      <c r="E220" s="11"/>
      <c r="F220" s="11"/>
      <c r="G220" s="11"/>
      <c r="H220" s="11"/>
      <c r="I220" s="11"/>
      <c r="J220" s="11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</row>
    <row r="221" spans="1:239" s="5" customFormat="1" ht="15" x14ac:dyDescent="0.25">
      <c r="A221" s="37"/>
      <c r="B221" s="5" t="s">
        <v>90</v>
      </c>
      <c r="C221" s="11"/>
      <c r="D221" s="11"/>
      <c r="E221" s="11"/>
      <c r="F221" s="11"/>
      <c r="G221" s="11"/>
      <c r="H221" s="11"/>
      <c r="I221" s="11"/>
      <c r="J221" s="11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</row>
    <row r="222" spans="1:239" s="5" customFormat="1" ht="15" x14ac:dyDescent="0.25">
      <c r="A222" s="32" t="s">
        <v>157</v>
      </c>
      <c r="B222" s="29" t="s">
        <v>0</v>
      </c>
      <c r="C222" s="29" t="s">
        <v>6</v>
      </c>
      <c r="D222" s="35" t="s">
        <v>158</v>
      </c>
      <c r="E222" s="29" t="s">
        <v>2</v>
      </c>
      <c r="F222" s="29"/>
      <c r="G222" s="29" t="s">
        <v>8</v>
      </c>
      <c r="H222" s="29"/>
      <c r="I222" s="29" t="s">
        <v>7</v>
      </c>
      <c r="J222" s="30" t="s">
        <v>5</v>
      </c>
      <c r="K222" s="5" t="s">
        <v>9</v>
      </c>
      <c r="L222" s="5" t="s">
        <v>10</v>
      </c>
      <c r="M222" s="5" t="s">
        <v>65</v>
      </c>
      <c r="N222" s="5" t="s">
        <v>11</v>
      </c>
      <c r="O222" s="5" t="s">
        <v>12</v>
      </c>
      <c r="P222" s="5" t="s">
        <v>13</v>
      </c>
      <c r="Q222" s="5" t="s">
        <v>14</v>
      </c>
      <c r="R222" s="5" t="s">
        <v>15</v>
      </c>
      <c r="S222" s="5" t="s">
        <v>16</v>
      </c>
      <c r="T222" s="5" t="s">
        <v>17</v>
      </c>
      <c r="U222" s="5" t="s">
        <v>18</v>
      </c>
      <c r="V222" s="5" t="s">
        <v>19</v>
      </c>
      <c r="W222" s="5" t="s">
        <v>20</v>
      </c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</row>
    <row r="223" spans="1:239" s="5" customFormat="1" ht="15" customHeight="1" x14ac:dyDescent="0.25">
      <c r="A223" s="33"/>
      <c r="B223" s="29"/>
      <c r="C223" s="29"/>
      <c r="D223" s="36"/>
      <c r="E223" s="27" t="s">
        <v>1</v>
      </c>
      <c r="F223" s="27" t="s">
        <v>3</v>
      </c>
      <c r="G223" s="27" t="s">
        <v>1</v>
      </c>
      <c r="H223" s="27" t="s">
        <v>4</v>
      </c>
      <c r="I223" s="29"/>
      <c r="J223" s="31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</row>
    <row r="224" spans="1:239" s="17" customFormat="1" ht="15" x14ac:dyDescent="0.25">
      <c r="A224" s="38" t="str">
        <f>"311"</f>
        <v>311</v>
      </c>
      <c r="B224" s="17" t="s">
        <v>117</v>
      </c>
      <c r="C224" s="18" t="str">
        <f>"205"</f>
        <v>205</v>
      </c>
      <c r="D224" s="18"/>
      <c r="E224" s="24">
        <v>6.05</v>
      </c>
      <c r="F224" s="24">
        <v>2.93</v>
      </c>
      <c r="G224" s="24">
        <v>5.81</v>
      </c>
      <c r="H224" s="24">
        <v>0.5</v>
      </c>
      <c r="I224" s="24">
        <v>42.35</v>
      </c>
      <c r="J224" s="24">
        <v>250.37940599999999</v>
      </c>
      <c r="K224" s="24">
        <v>4.03</v>
      </c>
      <c r="L224" s="24">
        <v>0.09</v>
      </c>
      <c r="M224" s="24">
        <v>0</v>
      </c>
      <c r="N224" s="24">
        <v>0</v>
      </c>
      <c r="O224" s="24">
        <v>9.18</v>
      </c>
      <c r="P224" s="24">
        <v>33.17</v>
      </c>
      <c r="Q224" s="24">
        <v>1.37</v>
      </c>
      <c r="R224" s="24">
        <v>0</v>
      </c>
      <c r="S224" s="24">
        <v>0</v>
      </c>
      <c r="T224" s="24">
        <v>0.1</v>
      </c>
      <c r="U224" s="24">
        <v>1.91</v>
      </c>
      <c r="V224" s="24">
        <v>403.33</v>
      </c>
      <c r="W224" s="24">
        <v>590.5</v>
      </c>
      <c r="X224" s="17">
        <v>0</v>
      </c>
      <c r="Y224" s="17">
        <v>0</v>
      </c>
      <c r="Z224" s="17">
        <v>0</v>
      </c>
      <c r="AA224" s="17">
        <v>1519.89</v>
      </c>
      <c r="AB224" s="17">
        <v>595.91999999999996</v>
      </c>
      <c r="AC224" s="17">
        <v>541.48</v>
      </c>
      <c r="AD224" s="17">
        <v>654.19000000000005</v>
      </c>
      <c r="AE224" s="17">
        <v>176.85</v>
      </c>
      <c r="AF224" s="17">
        <v>1133.81</v>
      </c>
      <c r="AG224" s="17">
        <v>925.42</v>
      </c>
      <c r="AH224" s="17">
        <v>2446.73</v>
      </c>
      <c r="AI224" s="17">
        <v>2233.0100000000002</v>
      </c>
      <c r="AJ224" s="17">
        <v>552.71</v>
      </c>
      <c r="AK224" s="17">
        <v>1171.8499999999999</v>
      </c>
      <c r="AL224" s="17">
        <v>4640.25</v>
      </c>
      <c r="AM224" s="17">
        <v>4.0999999999999996</v>
      </c>
      <c r="AN224" s="17">
        <v>1197.8399999999999</v>
      </c>
      <c r="AO224" s="17">
        <v>993.63</v>
      </c>
      <c r="AP224" s="17">
        <v>674.99</v>
      </c>
      <c r="AQ224" s="17">
        <v>295.57</v>
      </c>
      <c r="AR224" s="17">
        <v>1.03</v>
      </c>
      <c r="AS224" s="17">
        <v>1.46</v>
      </c>
      <c r="AT224" s="17">
        <v>1.1000000000000001</v>
      </c>
      <c r="AU224" s="17">
        <v>2.69</v>
      </c>
      <c r="AV224" s="17">
        <v>0.1</v>
      </c>
      <c r="AW224" s="17">
        <v>0.57999999999999996</v>
      </c>
      <c r="AX224" s="17">
        <v>0.02</v>
      </c>
      <c r="AY224" s="17">
        <v>4.13</v>
      </c>
      <c r="AZ224" s="17">
        <v>0.01</v>
      </c>
      <c r="BA224" s="17">
        <v>1.26</v>
      </c>
      <c r="BB224" s="17">
        <v>0.81</v>
      </c>
      <c r="BC224" s="17">
        <v>0.63</v>
      </c>
      <c r="BD224" s="17">
        <v>0</v>
      </c>
      <c r="BE224" s="17">
        <v>1.35</v>
      </c>
      <c r="BF224" s="17">
        <v>0.36</v>
      </c>
      <c r="BG224" s="17">
        <v>32.9</v>
      </c>
      <c r="BH224" s="17">
        <v>0</v>
      </c>
      <c r="BI224" s="17">
        <v>0</v>
      </c>
      <c r="BJ224" s="17">
        <v>12.7</v>
      </c>
      <c r="BK224" s="17">
        <v>0.36</v>
      </c>
      <c r="BL224" s="17">
        <v>0.12</v>
      </c>
      <c r="BM224" s="17">
        <v>0</v>
      </c>
      <c r="BN224" s="17">
        <v>0</v>
      </c>
      <c r="BO224" s="17">
        <v>0</v>
      </c>
      <c r="BP224" s="17">
        <v>281.41000000000003</v>
      </c>
      <c r="BR224" s="17">
        <v>49.2</v>
      </c>
      <c r="BY224" s="41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</row>
    <row r="225" spans="1:239" s="17" customFormat="1" ht="15" x14ac:dyDescent="0.25">
      <c r="A225" s="38" t="str">
        <f>"3"</f>
        <v>3</v>
      </c>
      <c r="B225" s="17" t="s">
        <v>118</v>
      </c>
      <c r="C225" s="18" t="str">
        <f>"15"</f>
        <v>15</v>
      </c>
      <c r="D225" s="18"/>
      <c r="E225" s="24">
        <v>3.68</v>
      </c>
      <c r="F225" s="24">
        <v>3.41</v>
      </c>
      <c r="G225" s="24">
        <v>4.34</v>
      </c>
      <c r="H225" s="24">
        <v>0</v>
      </c>
      <c r="I225" s="24">
        <v>0</v>
      </c>
      <c r="J225" s="24">
        <v>54.610499999999995</v>
      </c>
      <c r="K225" s="24">
        <v>2.39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0.28999999999999998</v>
      </c>
      <c r="U225" s="24">
        <v>0.63</v>
      </c>
      <c r="V225" s="24">
        <v>119.07</v>
      </c>
      <c r="W225" s="24">
        <v>12.94</v>
      </c>
      <c r="X225" s="17">
        <v>0</v>
      </c>
      <c r="Y225" s="17">
        <v>248.43</v>
      </c>
      <c r="Z225" s="17">
        <v>142.59</v>
      </c>
      <c r="AA225" s="17">
        <v>283.70999999999998</v>
      </c>
      <c r="AB225" s="17">
        <v>224.91</v>
      </c>
      <c r="AC225" s="17">
        <v>79.38</v>
      </c>
      <c r="AD225" s="17">
        <v>135.24</v>
      </c>
      <c r="AE225" s="17">
        <v>97.02</v>
      </c>
      <c r="AF225" s="17">
        <v>179.34</v>
      </c>
      <c r="AG225" s="17">
        <v>88.2</v>
      </c>
      <c r="AH225" s="17">
        <v>104.37</v>
      </c>
      <c r="AI225" s="17">
        <v>198.45</v>
      </c>
      <c r="AJ225" s="17">
        <v>219.03</v>
      </c>
      <c r="AK225" s="17">
        <v>55.86</v>
      </c>
      <c r="AL225" s="17">
        <v>676.2</v>
      </c>
      <c r="AM225" s="17">
        <v>0</v>
      </c>
      <c r="AN225" s="17">
        <v>341.04</v>
      </c>
      <c r="AO225" s="17">
        <v>176.4</v>
      </c>
      <c r="AP225" s="17">
        <v>198.45</v>
      </c>
      <c r="AQ225" s="17">
        <v>30.87</v>
      </c>
      <c r="AR225" s="17">
        <v>0</v>
      </c>
      <c r="AS225" s="17">
        <v>0.01</v>
      </c>
      <c r="AT225" s="17">
        <v>0.06</v>
      </c>
      <c r="AU225" s="17">
        <v>0.19</v>
      </c>
      <c r="AV225" s="17">
        <v>0.17</v>
      </c>
      <c r="AW225" s="17">
        <v>0.36</v>
      </c>
      <c r="AX225" s="17">
        <v>0.04</v>
      </c>
      <c r="AY225" s="17">
        <v>0.91</v>
      </c>
      <c r="AZ225" s="17">
        <v>0.03</v>
      </c>
      <c r="BA225" s="17">
        <v>0.5</v>
      </c>
      <c r="BB225" s="17">
        <v>0.03</v>
      </c>
      <c r="BC225" s="17">
        <v>0</v>
      </c>
      <c r="BD225" s="17">
        <v>0</v>
      </c>
      <c r="BE225" s="17">
        <v>0.06</v>
      </c>
      <c r="BF225" s="17">
        <v>7.0000000000000007E-2</v>
      </c>
      <c r="BG225" s="17">
        <v>1</v>
      </c>
      <c r="BH225" s="17">
        <v>0</v>
      </c>
      <c r="BI225" s="17">
        <v>0</v>
      </c>
      <c r="BJ225" s="17">
        <v>0.1</v>
      </c>
      <c r="BK225" s="17">
        <v>0</v>
      </c>
      <c r="BL225" s="17">
        <v>0</v>
      </c>
      <c r="BM225" s="17">
        <v>0</v>
      </c>
      <c r="BN225" s="17">
        <v>0</v>
      </c>
      <c r="BO225" s="17">
        <v>0</v>
      </c>
      <c r="BP225" s="17">
        <v>6.15</v>
      </c>
      <c r="BR225" s="17">
        <v>42.39</v>
      </c>
      <c r="BY225" s="41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</row>
    <row r="226" spans="1:239" s="17" customFormat="1" ht="15" x14ac:dyDescent="0.25">
      <c r="A226" s="38" t="str">
        <f>"692"</f>
        <v>692</v>
      </c>
      <c r="B226" s="17" t="s">
        <v>102</v>
      </c>
      <c r="C226" s="18" t="str">
        <f>"180"</f>
        <v>180</v>
      </c>
      <c r="D226" s="18"/>
      <c r="E226" s="24">
        <v>2.34</v>
      </c>
      <c r="F226" s="24">
        <v>1.28</v>
      </c>
      <c r="G226" s="24">
        <v>1.67</v>
      </c>
      <c r="H226" s="24">
        <v>0.25</v>
      </c>
      <c r="I226" s="24">
        <v>19.68</v>
      </c>
      <c r="J226" s="24">
        <v>99.245339999999999</v>
      </c>
      <c r="K226" s="24">
        <v>0.9</v>
      </c>
      <c r="L226" s="24">
        <v>0</v>
      </c>
      <c r="M226" s="24">
        <v>0</v>
      </c>
      <c r="N226" s="24">
        <v>0</v>
      </c>
      <c r="O226" s="24">
        <v>19.68</v>
      </c>
      <c r="P226" s="24">
        <v>0</v>
      </c>
      <c r="Q226" s="24">
        <v>0</v>
      </c>
      <c r="R226" s="24">
        <v>0</v>
      </c>
      <c r="S226" s="24">
        <v>0</v>
      </c>
      <c r="T226" s="24">
        <v>0.05</v>
      </c>
      <c r="U226" s="24">
        <v>0.33</v>
      </c>
      <c r="V226" s="24">
        <v>22.45</v>
      </c>
      <c r="W226" s="24">
        <v>65.58</v>
      </c>
      <c r="X226" s="17">
        <v>0</v>
      </c>
      <c r="Y226" s="17">
        <v>71.88</v>
      </c>
      <c r="Z226" s="17">
        <v>71</v>
      </c>
      <c r="AA226" s="17">
        <v>121.72</v>
      </c>
      <c r="AB226" s="17">
        <v>97.9</v>
      </c>
      <c r="AC226" s="17">
        <v>32.630000000000003</v>
      </c>
      <c r="AD226" s="17">
        <v>57.33</v>
      </c>
      <c r="AE226" s="17">
        <v>18.96</v>
      </c>
      <c r="AF226" s="17">
        <v>64.39</v>
      </c>
      <c r="AG226" s="17">
        <v>0</v>
      </c>
      <c r="AH226" s="17">
        <v>0</v>
      </c>
      <c r="AI226" s="17">
        <v>0</v>
      </c>
      <c r="AJ226" s="17">
        <v>0</v>
      </c>
      <c r="AK226" s="17">
        <v>0</v>
      </c>
      <c r="AL226" s="17">
        <v>0</v>
      </c>
      <c r="AM226" s="17">
        <v>0</v>
      </c>
      <c r="AN226" s="17">
        <v>0</v>
      </c>
      <c r="AO226" s="17">
        <v>0</v>
      </c>
      <c r="AP226" s="17">
        <v>81.14</v>
      </c>
      <c r="AQ226" s="17">
        <v>11.47</v>
      </c>
      <c r="AR226" s="17">
        <v>0</v>
      </c>
      <c r="AS226" s="17">
        <v>0</v>
      </c>
      <c r="AT226" s="17">
        <v>0</v>
      </c>
      <c r="AU226" s="17">
        <v>0</v>
      </c>
      <c r="AV226" s="17">
        <v>0</v>
      </c>
      <c r="AW226" s="17">
        <v>0</v>
      </c>
      <c r="AX226" s="17">
        <v>0</v>
      </c>
      <c r="AY226" s="17">
        <v>0</v>
      </c>
      <c r="AZ226" s="17">
        <v>0</v>
      </c>
      <c r="BA226" s="17">
        <v>0</v>
      </c>
      <c r="BB226" s="17">
        <v>0</v>
      </c>
      <c r="BC226" s="17">
        <v>0</v>
      </c>
      <c r="BD226" s="17">
        <v>0</v>
      </c>
      <c r="BE226" s="17">
        <v>0</v>
      </c>
      <c r="BF226" s="17">
        <v>0</v>
      </c>
      <c r="BG226" s="17">
        <v>0</v>
      </c>
      <c r="BH226" s="17">
        <v>0</v>
      </c>
      <c r="BI226" s="17">
        <v>0</v>
      </c>
      <c r="BJ226" s="17">
        <v>0</v>
      </c>
      <c r="BK226" s="17">
        <v>0</v>
      </c>
      <c r="BL226" s="17">
        <v>0</v>
      </c>
      <c r="BM226" s="17">
        <v>0</v>
      </c>
      <c r="BN226" s="17">
        <v>0</v>
      </c>
      <c r="BO226" s="17">
        <v>0</v>
      </c>
      <c r="BP226" s="17">
        <v>195.3</v>
      </c>
      <c r="BR226" s="17">
        <v>9.68</v>
      </c>
      <c r="BY226" s="41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</row>
    <row r="227" spans="1:239" s="15" customFormat="1" ht="15" x14ac:dyDescent="0.25">
      <c r="A227" s="28" t="str">
        <f>"-"</f>
        <v>-</v>
      </c>
      <c r="B227" s="15" t="s">
        <v>74</v>
      </c>
      <c r="C227" s="16" t="str">
        <f>"30"</f>
        <v>30</v>
      </c>
      <c r="D227" s="16"/>
      <c r="E227" s="25">
        <v>1.98</v>
      </c>
      <c r="F227" s="25">
        <v>0</v>
      </c>
      <c r="G227" s="25">
        <v>0.2</v>
      </c>
      <c r="H227" s="25">
        <v>0.2</v>
      </c>
      <c r="I227" s="25">
        <v>14.01</v>
      </c>
      <c r="J227" s="25">
        <v>67.170299999999997</v>
      </c>
      <c r="K227" s="25">
        <v>0</v>
      </c>
      <c r="L227" s="25">
        <v>0</v>
      </c>
      <c r="M227" s="25">
        <v>0</v>
      </c>
      <c r="N227" s="25">
        <v>0</v>
      </c>
      <c r="O227" s="25">
        <v>0.33</v>
      </c>
      <c r="P227" s="25">
        <v>13.68</v>
      </c>
      <c r="Q227" s="25">
        <v>0.06</v>
      </c>
      <c r="R227" s="25">
        <v>0</v>
      </c>
      <c r="S227" s="25">
        <v>0</v>
      </c>
      <c r="T227" s="25">
        <v>0</v>
      </c>
      <c r="U227" s="25">
        <v>0.54</v>
      </c>
      <c r="V227" s="25">
        <v>0</v>
      </c>
      <c r="W227" s="25">
        <v>0</v>
      </c>
      <c r="X227" s="15">
        <v>0</v>
      </c>
      <c r="Y227" s="15">
        <v>95.79</v>
      </c>
      <c r="Z227" s="15">
        <v>99.7</v>
      </c>
      <c r="AA227" s="15">
        <v>152.69</v>
      </c>
      <c r="AB227" s="15">
        <v>50.63</v>
      </c>
      <c r="AC227" s="15">
        <v>30.02</v>
      </c>
      <c r="AD227" s="15">
        <v>60.03</v>
      </c>
      <c r="AE227" s="15">
        <v>22.71</v>
      </c>
      <c r="AF227" s="15">
        <v>108.58</v>
      </c>
      <c r="AG227" s="15">
        <v>67.34</v>
      </c>
      <c r="AH227" s="15">
        <v>93.96</v>
      </c>
      <c r="AI227" s="15">
        <v>77.52</v>
      </c>
      <c r="AJ227" s="15">
        <v>40.72</v>
      </c>
      <c r="AK227" s="15">
        <v>72.040000000000006</v>
      </c>
      <c r="AL227" s="15">
        <v>602.39</v>
      </c>
      <c r="AM227" s="15">
        <v>0</v>
      </c>
      <c r="AN227" s="15">
        <v>196.27</v>
      </c>
      <c r="AO227" s="15">
        <v>85.35</v>
      </c>
      <c r="AP227" s="15">
        <v>56.64</v>
      </c>
      <c r="AQ227" s="15">
        <v>44.89</v>
      </c>
      <c r="AR227" s="15">
        <v>0</v>
      </c>
      <c r="AS227" s="15">
        <v>0</v>
      </c>
      <c r="AT227" s="15">
        <v>0</v>
      </c>
      <c r="AU227" s="15">
        <v>0</v>
      </c>
      <c r="AV227" s="15">
        <v>0</v>
      </c>
      <c r="AW227" s="15">
        <v>0</v>
      </c>
      <c r="AX227" s="15">
        <v>0</v>
      </c>
      <c r="AY227" s="15">
        <v>0.02</v>
      </c>
      <c r="AZ227" s="15">
        <v>0</v>
      </c>
      <c r="BA227" s="15">
        <v>0</v>
      </c>
      <c r="BB227" s="15">
        <v>0</v>
      </c>
      <c r="BC227" s="15">
        <v>0</v>
      </c>
      <c r="BD227" s="15">
        <v>0</v>
      </c>
      <c r="BE227" s="15">
        <v>0</v>
      </c>
      <c r="BF227" s="15">
        <v>0</v>
      </c>
      <c r="BG227" s="15">
        <v>0.02</v>
      </c>
      <c r="BH227" s="15">
        <v>0</v>
      </c>
      <c r="BI227" s="15">
        <v>0</v>
      </c>
      <c r="BJ227" s="15">
        <v>0.08</v>
      </c>
      <c r="BK227" s="15">
        <v>0</v>
      </c>
      <c r="BL227" s="15">
        <v>0</v>
      </c>
      <c r="BM227" s="15">
        <v>0</v>
      </c>
      <c r="BN227" s="15">
        <v>0</v>
      </c>
      <c r="BO227" s="15">
        <v>0</v>
      </c>
      <c r="BP227" s="15">
        <v>11.73</v>
      </c>
      <c r="BR227" s="15">
        <v>0</v>
      </c>
      <c r="BY227" s="4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</row>
    <row r="228" spans="1:239" s="19" customFormat="1" ht="14.25" x14ac:dyDescent="0.2">
      <c r="A228" s="39"/>
      <c r="B228" s="19" t="s">
        <v>75</v>
      </c>
      <c r="C228" s="20"/>
      <c r="D228" s="20"/>
      <c r="E228" s="21">
        <f t="shared" ref="E228:W228" si="16">SUM(E224:E227)</f>
        <v>14.05</v>
      </c>
      <c r="F228" s="21">
        <f t="shared" si="16"/>
        <v>7.62</v>
      </c>
      <c r="G228" s="21">
        <f t="shared" si="16"/>
        <v>12.019999999999998</v>
      </c>
      <c r="H228" s="21">
        <f t="shared" si="16"/>
        <v>0.95</v>
      </c>
      <c r="I228" s="21">
        <f t="shared" si="16"/>
        <v>76.040000000000006</v>
      </c>
      <c r="J228" s="21">
        <f t="shared" si="16"/>
        <v>471.40554599999996</v>
      </c>
      <c r="K228" s="21">
        <f t="shared" si="16"/>
        <v>7.32</v>
      </c>
      <c r="L228" s="21">
        <f t="shared" si="16"/>
        <v>0.09</v>
      </c>
      <c r="M228" s="21">
        <f t="shared" si="16"/>
        <v>0</v>
      </c>
      <c r="N228" s="21">
        <f t="shared" si="16"/>
        <v>0</v>
      </c>
      <c r="O228" s="21">
        <f t="shared" si="16"/>
        <v>29.189999999999998</v>
      </c>
      <c r="P228" s="21">
        <f t="shared" si="16"/>
        <v>46.85</v>
      </c>
      <c r="Q228" s="21">
        <f t="shared" si="16"/>
        <v>1.4300000000000002</v>
      </c>
      <c r="R228" s="21">
        <f t="shared" si="16"/>
        <v>0</v>
      </c>
      <c r="S228" s="21">
        <f t="shared" si="16"/>
        <v>0</v>
      </c>
      <c r="T228" s="21">
        <f t="shared" si="16"/>
        <v>0.44</v>
      </c>
      <c r="U228" s="21">
        <f t="shared" si="16"/>
        <v>3.41</v>
      </c>
      <c r="V228" s="21">
        <f t="shared" si="16"/>
        <v>544.85</v>
      </c>
      <c r="W228" s="21">
        <f t="shared" si="16"/>
        <v>669.0200000000001</v>
      </c>
      <c r="X228" s="21">
        <v>0</v>
      </c>
      <c r="Y228" s="21">
        <v>439.62</v>
      </c>
      <c r="Z228" s="21">
        <v>338.77</v>
      </c>
      <c r="AA228" s="21">
        <v>2115.2399999999998</v>
      </c>
      <c r="AB228" s="21">
        <v>1004.65</v>
      </c>
      <c r="AC228" s="21">
        <v>689.39</v>
      </c>
      <c r="AD228" s="21">
        <v>928.35</v>
      </c>
      <c r="AE228" s="21">
        <v>321.42</v>
      </c>
      <c r="AF228" s="21">
        <v>1503.76</v>
      </c>
      <c r="AG228" s="21">
        <v>1114.28</v>
      </c>
      <c r="AH228" s="21">
        <v>2664.66</v>
      </c>
      <c r="AI228" s="21">
        <v>2661.86</v>
      </c>
      <c r="AJ228" s="21">
        <v>826.18</v>
      </c>
      <c r="AK228" s="21">
        <v>1327.19</v>
      </c>
      <c r="AL228" s="21">
        <v>6001.16</v>
      </c>
      <c r="AM228" s="21">
        <v>4.0999999999999996</v>
      </c>
      <c r="AN228" s="21">
        <v>1760.63</v>
      </c>
      <c r="AO228" s="21">
        <v>1286.74</v>
      </c>
      <c r="AP228" s="21">
        <v>1022.98</v>
      </c>
      <c r="AQ228" s="21">
        <v>392.59</v>
      </c>
      <c r="AR228" s="21">
        <v>1.03</v>
      </c>
      <c r="AS228" s="21">
        <v>1.47</v>
      </c>
      <c r="AT228" s="21">
        <v>1.1599999999999999</v>
      </c>
      <c r="AU228" s="21">
        <v>2.88</v>
      </c>
      <c r="AV228" s="21">
        <v>0.28000000000000003</v>
      </c>
      <c r="AW228" s="21">
        <v>0.94</v>
      </c>
      <c r="AX228" s="21">
        <v>0.06</v>
      </c>
      <c r="AY228" s="21">
        <v>5.07</v>
      </c>
      <c r="AZ228" s="21">
        <v>0.04</v>
      </c>
      <c r="BA228" s="21">
        <v>1.76</v>
      </c>
      <c r="BB228" s="21">
        <v>0.84</v>
      </c>
      <c r="BC228" s="21">
        <v>0.63</v>
      </c>
      <c r="BD228" s="21">
        <v>0</v>
      </c>
      <c r="BE228" s="21">
        <v>1.41</v>
      </c>
      <c r="BF228" s="21">
        <v>0.43</v>
      </c>
      <c r="BG228" s="21">
        <v>33.909999999999997</v>
      </c>
      <c r="BH228" s="21">
        <v>0</v>
      </c>
      <c r="BI228" s="21">
        <v>0</v>
      </c>
      <c r="BJ228" s="21">
        <v>12.89</v>
      </c>
      <c r="BK228" s="21">
        <v>0.37</v>
      </c>
      <c r="BL228" s="21">
        <v>0.12</v>
      </c>
      <c r="BM228" s="21">
        <v>0</v>
      </c>
      <c r="BN228" s="21">
        <v>0</v>
      </c>
      <c r="BO228" s="21">
        <v>0</v>
      </c>
      <c r="BP228" s="21">
        <v>667.19</v>
      </c>
      <c r="BQ228" s="19">
        <f>$J$228/$J$239*100</f>
        <v>39.534134332810396</v>
      </c>
      <c r="BR228" s="19">
        <v>111.06</v>
      </c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/>
      <c r="CN228" s="43"/>
      <c r="CO228" s="43"/>
      <c r="CP228" s="43"/>
      <c r="CQ228" s="43"/>
      <c r="CR228" s="43"/>
      <c r="CS228" s="43"/>
      <c r="CT228" s="43"/>
      <c r="CU228" s="43"/>
      <c r="CV228" s="43"/>
      <c r="CW228" s="43"/>
      <c r="CX228" s="43"/>
      <c r="CY228" s="43"/>
      <c r="CZ228" s="43"/>
      <c r="DA228" s="43"/>
      <c r="DB228" s="43"/>
      <c r="DC228" s="43"/>
      <c r="DD228" s="43"/>
      <c r="DE228" s="43"/>
      <c r="DF228" s="43"/>
      <c r="DG228" s="43"/>
      <c r="DH228" s="43"/>
      <c r="DI228" s="43"/>
      <c r="DJ228" s="43"/>
      <c r="DK228" s="43"/>
      <c r="DL228" s="43"/>
      <c r="DM228" s="43"/>
      <c r="DN228" s="43"/>
      <c r="DO228" s="43"/>
      <c r="DP228" s="43"/>
      <c r="DQ228" s="43"/>
      <c r="DR228" s="43"/>
      <c r="DS228" s="43"/>
      <c r="DT228" s="43"/>
      <c r="DU228" s="43"/>
      <c r="DV228" s="43"/>
      <c r="DW228" s="43"/>
      <c r="DX228" s="43"/>
      <c r="DY228" s="43"/>
      <c r="DZ228" s="43"/>
      <c r="EA228" s="43"/>
      <c r="EB228" s="43"/>
      <c r="EC228" s="43"/>
      <c r="ED228" s="43"/>
      <c r="EE228" s="43"/>
      <c r="EF228" s="43"/>
      <c r="EG228" s="43"/>
      <c r="EH228" s="43"/>
      <c r="EI228" s="43"/>
      <c r="EJ228" s="43"/>
      <c r="EK228" s="43"/>
      <c r="EL228" s="43"/>
      <c r="EM228" s="43"/>
      <c r="EN228" s="43"/>
      <c r="EO228" s="43"/>
      <c r="EP228" s="43"/>
      <c r="EQ228" s="43"/>
      <c r="ER228" s="43"/>
      <c r="ES228" s="43"/>
      <c r="ET228" s="43"/>
      <c r="EU228" s="43"/>
      <c r="EV228" s="43"/>
      <c r="EW228" s="43"/>
      <c r="EX228" s="43"/>
      <c r="EY228" s="43"/>
      <c r="EZ228" s="43"/>
      <c r="FA228" s="43"/>
      <c r="FB228" s="43"/>
      <c r="FC228" s="43"/>
      <c r="FD228" s="43"/>
      <c r="FE228" s="43"/>
      <c r="FF228" s="43"/>
      <c r="FG228" s="43"/>
      <c r="FH228" s="43"/>
      <c r="FI228" s="43"/>
      <c r="FJ228" s="43"/>
      <c r="FK228" s="43"/>
      <c r="FL228" s="43"/>
      <c r="FM228" s="43"/>
      <c r="FN228" s="43"/>
      <c r="FO228" s="43"/>
      <c r="FP228" s="43"/>
      <c r="FQ228" s="43"/>
      <c r="FR228" s="43"/>
      <c r="FS228" s="43"/>
      <c r="FT228" s="43"/>
      <c r="FU228" s="43"/>
      <c r="FV228" s="43"/>
      <c r="FW228" s="43"/>
      <c r="FX228" s="43"/>
      <c r="FY228" s="43"/>
      <c r="FZ228" s="43"/>
      <c r="GA228" s="43"/>
      <c r="GB228" s="43"/>
      <c r="GC228" s="43"/>
      <c r="GD228" s="43"/>
      <c r="GE228" s="43"/>
      <c r="GF228" s="43"/>
      <c r="GG228" s="43"/>
      <c r="GH228" s="43"/>
      <c r="GI228" s="43"/>
      <c r="GJ228" s="43"/>
      <c r="GK228" s="43"/>
      <c r="GL228" s="43"/>
      <c r="GM228" s="43"/>
      <c r="GN228" s="43"/>
      <c r="GO228" s="43"/>
      <c r="GP228" s="43"/>
      <c r="GQ228" s="43"/>
      <c r="GR228" s="43"/>
      <c r="GS228" s="43"/>
      <c r="GT228" s="43"/>
      <c r="GU228" s="43"/>
      <c r="GV228" s="43"/>
      <c r="GW228" s="43"/>
      <c r="GX228" s="43"/>
      <c r="GY228" s="43"/>
      <c r="GZ228" s="43"/>
      <c r="HA228" s="43"/>
      <c r="HB228" s="43"/>
      <c r="HC228" s="43"/>
      <c r="HD228" s="43"/>
      <c r="HE228" s="43"/>
      <c r="HF228" s="43"/>
      <c r="HG228" s="43"/>
      <c r="HH228" s="43"/>
      <c r="HI228" s="43"/>
      <c r="HJ228" s="43"/>
      <c r="HK228" s="43"/>
      <c r="HL228" s="43"/>
      <c r="HM228" s="43"/>
      <c r="HN228" s="43"/>
      <c r="HO228" s="43"/>
      <c r="HP228" s="43"/>
      <c r="HQ228" s="43"/>
      <c r="HR228" s="43"/>
      <c r="HS228" s="43"/>
      <c r="HT228" s="43"/>
      <c r="HU228" s="43"/>
      <c r="HV228" s="43"/>
      <c r="HW228" s="43"/>
      <c r="HX228" s="43"/>
      <c r="HY228" s="43"/>
      <c r="HZ228" s="43"/>
      <c r="IA228" s="43"/>
      <c r="IB228" s="43"/>
      <c r="IC228" s="43"/>
      <c r="ID228" s="43"/>
      <c r="IE228" s="43"/>
    </row>
    <row r="229" spans="1:239" s="5" customFormat="1" ht="15" x14ac:dyDescent="0.25">
      <c r="A229" s="37"/>
      <c r="B229" s="14" t="s">
        <v>76</v>
      </c>
      <c r="C229" s="11"/>
      <c r="D229" s="11"/>
      <c r="E229" s="11"/>
      <c r="F229" s="11"/>
      <c r="G229" s="11"/>
      <c r="H229" s="11"/>
      <c r="I229" s="11"/>
      <c r="J229" s="11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</row>
    <row r="230" spans="1:239" s="17" customFormat="1" ht="15" x14ac:dyDescent="0.25">
      <c r="A230" s="38" t="str">
        <f>""</f>
        <v/>
      </c>
      <c r="B230" s="17" t="s">
        <v>150</v>
      </c>
      <c r="C230" s="18" t="str">
        <f>"60"</f>
        <v>60</v>
      </c>
      <c r="D230" s="18"/>
      <c r="E230" s="24">
        <v>0.62</v>
      </c>
      <c r="F230" s="24">
        <v>0</v>
      </c>
      <c r="G230" s="24">
        <v>0.11</v>
      </c>
      <c r="H230" s="24">
        <v>0.12</v>
      </c>
      <c r="I230" s="24">
        <v>2.0699999999999998</v>
      </c>
      <c r="J230" s="24">
        <v>14.334180000000002</v>
      </c>
      <c r="K230" s="24">
        <v>0</v>
      </c>
      <c r="L230" s="24">
        <v>0</v>
      </c>
      <c r="M230" s="24">
        <v>0</v>
      </c>
      <c r="N230" s="24">
        <v>0</v>
      </c>
      <c r="O230" s="24">
        <v>1.91</v>
      </c>
      <c r="P230" s="24">
        <v>0.16</v>
      </c>
      <c r="Q230" s="24">
        <v>0.76</v>
      </c>
      <c r="R230" s="24">
        <v>0</v>
      </c>
      <c r="S230" s="24">
        <v>0</v>
      </c>
      <c r="T230" s="24">
        <v>0.48</v>
      </c>
      <c r="U230" s="24">
        <v>0.42</v>
      </c>
      <c r="V230" s="24">
        <v>1.8</v>
      </c>
      <c r="W230" s="24">
        <v>153.12</v>
      </c>
      <c r="X230" s="17">
        <v>0</v>
      </c>
      <c r="Y230" s="17">
        <v>13.54</v>
      </c>
      <c r="Z230" s="17">
        <v>14.66</v>
      </c>
      <c r="AA230" s="17">
        <v>20.3</v>
      </c>
      <c r="AB230" s="17">
        <v>22.56</v>
      </c>
      <c r="AC230" s="17">
        <v>3.95</v>
      </c>
      <c r="AD230" s="17">
        <v>16.36</v>
      </c>
      <c r="AE230" s="17">
        <v>4.51</v>
      </c>
      <c r="AF230" s="17">
        <v>14.1</v>
      </c>
      <c r="AG230" s="17">
        <v>15.23</v>
      </c>
      <c r="AH230" s="17">
        <v>12.97</v>
      </c>
      <c r="AI230" s="17">
        <v>77.83</v>
      </c>
      <c r="AJ230" s="17">
        <v>9.02</v>
      </c>
      <c r="AK230" s="17">
        <v>11.28</v>
      </c>
      <c r="AL230" s="17">
        <v>289.89999999999998</v>
      </c>
      <c r="AM230" s="17">
        <v>0</v>
      </c>
      <c r="AN230" s="17">
        <v>10.72</v>
      </c>
      <c r="AO230" s="17">
        <v>14.66</v>
      </c>
      <c r="AP230" s="17">
        <v>14.1</v>
      </c>
      <c r="AQ230" s="17">
        <v>2.82</v>
      </c>
      <c r="AR230" s="17">
        <v>0</v>
      </c>
      <c r="AS230" s="17">
        <v>0</v>
      </c>
      <c r="AT230" s="17">
        <v>0</v>
      </c>
      <c r="AU230" s="17">
        <v>0</v>
      </c>
      <c r="AV230" s="17">
        <v>0</v>
      </c>
      <c r="AW230" s="17">
        <v>0</v>
      </c>
      <c r="AX230" s="17">
        <v>0</v>
      </c>
      <c r="AY230" s="17">
        <v>0</v>
      </c>
      <c r="AZ230" s="17">
        <v>0</v>
      </c>
      <c r="BA230" s="17">
        <v>0</v>
      </c>
      <c r="BB230" s="17">
        <v>0</v>
      </c>
      <c r="BC230" s="17">
        <v>0</v>
      </c>
      <c r="BD230" s="17">
        <v>0</v>
      </c>
      <c r="BE230" s="17">
        <v>0</v>
      </c>
      <c r="BF230" s="17">
        <v>0</v>
      </c>
      <c r="BG230" s="17">
        <v>0</v>
      </c>
      <c r="BH230" s="17">
        <v>0</v>
      </c>
      <c r="BI230" s="17">
        <v>0</v>
      </c>
      <c r="BJ230" s="17">
        <v>0</v>
      </c>
      <c r="BK230" s="17">
        <v>0</v>
      </c>
      <c r="BL230" s="17">
        <v>0</v>
      </c>
      <c r="BM230" s="17">
        <v>0</v>
      </c>
      <c r="BN230" s="17">
        <v>0</v>
      </c>
      <c r="BO230" s="17">
        <v>0</v>
      </c>
      <c r="BP230" s="17">
        <v>55.2</v>
      </c>
      <c r="BR230" s="17">
        <v>64</v>
      </c>
      <c r="BY230" s="41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</row>
    <row r="231" spans="1:239" s="17" customFormat="1" ht="15" x14ac:dyDescent="0.25">
      <c r="A231" s="38" t="str">
        <f>"110"</f>
        <v>110</v>
      </c>
      <c r="B231" s="17" t="s">
        <v>103</v>
      </c>
      <c r="C231" s="18" t="str">
        <f>"200"</f>
        <v>200</v>
      </c>
      <c r="D231" s="18"/>
      <c r="E231" s="24">
        <v>1.43</v>
      </c>
      <c r="F231" s="24">
        <v>0.02</v>
      </c>
      <c r="G231" s="24">
        <v>3.37</v>
      </c>
      <c r="H231" s="24">
        <v>0.13</v>
      </c>
      <c r="I231" s="24">
        <v>10.050000000000001</v>
      </c>
      <c r="J231" s="24">
        <v>79.016088100000005</v>
      </c>
      <c r="K231" s="24">
        <v>2.16</v>
      </c>
      <c r="L231" s="24">
        <v>0.1</v>
      </c>
      <c r="M231" s="24">
        <v>2.16</v>
      </c>
      <c r="N231" s="24">
        <v>0</v>
      </c>
      <c r="O231" s="24">
        <v>7.68</v>
      </c>
      <c r="P231" s="24">
        <v>2.37</v>
      </c>
      <c r="Q231" s="24">
        <v>1.72</v>
      </c>
      <c r="R231" s="24">
        <v>0</v>
      </c>
      <c r="S231" s="24">
        <v>0</v>
      </c>
      <c r="T231" s="24">
        <v>0.22</v>
      </c>
      <c r="U231" s="24">
        <v>1.35</v>
      </c>
      <c r="V231" s="24">
        <v>211.77</v>
      </c>
      <c r="W231" s="24">
        <v>282.43</v>
      </c>
      <c r="X231" s="17">
        <v>0</v>
      </c>
      <c r="Y231" s="17">
        <v>34.15</v>
      </c>
      <c r="Z231" s="17">
        <v>36.76</v>
      </c>
      <c r="AA231" s="17">
        <v>44.31</v>
      </c>
      <c r="AB231" s="17">
        <v>52.02</v>
      </c>
      <c r="AC231" s="17">
        <v>12.45</v>
      </c>
      <c r="AD231" s="17">
        <v>33.729999999999997</v>
      </c>
      <c r="AE231" s="17">
        <v>10.49</v>
      </c>
      <c r="AF231" s="17">
        <v>32.86</v>
      </c>
      <c r="AG231" s="17">
        <v>37.54</v>
      </c>
      <c r="AH231" s="17">
        <v>65.28</v>
      </c>
      <c r="AI231" s="17">
        <v>153.19999999999999</v>
      </c>
      <c r="AJ231" s="17">
        <v>12.99</v>
      </c>
      <c r="AK231" s="17">
        <v>28.67</v>
      </c>
      <c r="AL231" s="17">
        <v>186.16</v>
      </c>
      <c r="AM231" s="17">
        <v>0</v>
      </c>
      <c r="AN231" s="17">
        <v>32.31</v>
      </c>
      <c r="AO231" s="17">
        <v>37.26</v>
      </c>
      <c r="AP231" s="17">
        <v>30.71</v>
      </c>
      <c r="AQ231" s="17">
        <v>11.09</v>
      </c>
      <c r="AR231" s="17">
        <v>0.15</v>
      </c>
      <c r="AS231" s="17">
        <v>0.03</v>
      </c>
      <c r="AT231" s="17">
        <v>0.03</v>
      </c>
      <c r="AU231" s="17">
        <v>7.0000000000000007E-2</v>
      </c>
      <c r="AV231" s="17">
        <v>0.09</v>
      </c>
      <c r="AW231" s="17">
        <v>0.31</v>
      </c>
      <c r="AX231" s="17">
        <v>0</v>
      </c>
      <c r="AY231" s="17">
        <v>0.98</v>
      </c>
      <c r="AZ231" s="17">
        <v>0</v>
      </c>
      <c r="BA231" s="17">
        <v>0.3</v>
      </c>
      <c r="BB231" s="17">
        <v>0</v>
      </c>
      <c r="BC231" s="17">
        <v>0</v>
      </c>
      <c r="BD231" s="17">
        <v>0</v>
      </c>
      <c r="BE231" s="17">
        <v>0</v>
      </c>
      <c r="BF231" s="17">
        <v>0.11</v>
      </c>
      <c r="BG231" s="17">
        <v>0.92</v>
      </c>
      <c r="BH231" s="17">
        <v>0</v>
      </c>
      <c r="BI231" s="17">
        <v>0</v>
      </c>
      <c r="BJ231" s="17">
        <v>0.05</v>
      </c>
      <c r="BK231" s="17">
        <v>0</v>
      </c>
      <c r="BL231" s="17">
        <v>0</v>
      </c>
      <c r="BM231" s="17">
        <v>0</v>
      </c>
      <c r="BN231" s="17">
        <v>0</v>
      </c>
      <c r="BO231" s="17">
        <v>0</v>
      </c>
      <c r="BP231" s="17">
        <v>231.3</v>
      </c>
      <c r="BR231" s="17">
        <v>183.74</v>
      </c>
      <c r="BY231" s="41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</row>
    <row r="232" spans="1:239" s="17" customFormat="1" ht="15" x14ac:dyDescent="0.25">
      <c r="A232" s="38" t="str">
        <f>""</f>
        <v/>
      </c>
      <c r="B232" s="17" t="s">
        <v>130</v>
      </c>
      <c r="C232" s="18" t="str">
        <f>"10"</f>
        <v>10</v>
      </c>
      <c r="D232" s="18"/>
      <c r="E232" s="24">
        <v>2.68</v>
      </c>
      <c r="F232" s="24">
        <v>2.68</v>
      </c>
      <c r="G232" s="24">
        <v>1.92</v>
      </c>
      <c r="H232" s="24">
        <v>0</v>
      </c>
      <c r="I232" s="24">
        <v>0</v>
      </c>
      <c r="J232" s="24">
        <v>27.993600000000001</v>
      </c>
      <c r="K232" s="24">
        <v>1.1399999999999999</v>
      </c>
      <c r="L232" s="24">
        <v>0</v>
      </c>
      <c r="M232" s="24">
        <v>1.1399999999999999</v>
      </c>
      <c r="N232" s="24">
        <v>0</v>
      </c>
      <c r="O232" s="24">
        <v>0</v>
      </c>
      <c r="P232" s="24">
        <v>0</v>
      </c>
      <c r="Q232" s="24">
        <v>0</v>
      </c>
      <c r="R232" s="24">
        <v>0</v>
      </c>
      <c r="S232" s="24">
        <v>0</v>
      </c>
      <c r="T232" s="24">
        <v>0</v>
      </c>
      <c r="U232" s="24">
        <v>0.14000000000000001</v>
      </c>
      <c r="V232" s="24">
        <v>6.24</v>
      </c>
      <c r="W232" s="24">
        <v>28.69</v>
      </c>
      <c r="X232" s="17">
        <v>0</v>
      </c>
      <c r="Y232" s="17">
        <v>149.04</v>
      </c>
      <c r="Z232" s="17">
        <v>112.61</v>
      </c>
      <c r="AA232" s="17">
        <v>212.83</v>
      </c>
      <c r="AB232" s="17">
        <v>228.82</v>
      </c>
      <c r="AC232" s="17">
        <v>64.08</v>
      </c>
      <c r="AD232" s="17">
        <v>115.63</v>
      </c>
      <c r="AE232" s="17">
        <v>30.24</v>
      </c>
      <c r="AF232" s="17">
        <v>114.48</v>
      </c>
      <c r="AG232" s="17">
        <v>156.38</v>
      </c>
      <c r="AH232" s="17">
        <v>150.19</v>
      </c>
      <c r="AI232" s="17">
        <v>255.02</v>
      </c>
      <c r="AJ232" s="17">
        <v>102.24</v>
      </c>
      <c r="AK232" s="17">
        <v>134.93</v>
      </c>
      <c r="AL232" s="17">
        <v>442.51</v>
      </c>
      <c r="AM232" s="17">
        <v>41.76</v>
      </c>
      <c r="AN232" s="17">
        <v>98.64</v>
      </c>
      <c r="AO232" s="17">
        <v>112.32</v>
      </c>
      <c r="AP232" s="17">
        <v>94.75</v>
      </c>
      <c r="AQ232" s="17">
        <v>37.299999999999997</v>
      </c>
      <c r="AR232" s="17">
        <v>0</v>
      </c>
      <c r="AS232" s="17">
        <v>0</v>
      </c>
      <c r="AT232" s="17">
        <v>0</v>
      </c>
      <c r="AU232" s="17">
        <v>0</v>
      </c>
      <c r="AV232" s="17">
        <v>0</v>
      </c>
      <c r="AW232" s="17">
        <v>0</v>
      </c>
      <c r="AX232" s="17">
        <v>0</v>
      </c>
      <c r="AY232" s="17">
        <v>0</v>
      </c>
      <c r="AZ232" s="17">
        <v>0</v>
      </c>
      <c r="BA232" s="17">
        <v>0</v>
      </c>
      <c r="BB232" s="17">
        <v>0</v>
      </c>
      <c r="BC232" s="17">
        <v>0</v>
      </c>
      <c r="BD232" s="17">
        <v>0</v>
      </c>
      <c r="BE232" s="17">
        <v>0</v>
      </c>
      <c r="BF232" s="17">
        <v>0</v>
      </c>
      <c r="BG232" s="17">
        <v>0</v>
      </c>
      <c r="BH232" s="17">
        <v>0</v>
      </c>
      <c r="BI232" s="17">
        <v>0</v>
      </c>
      <c r="BJ232" s="17">
        <v>0</v>
      </c>
      <c r="BK232" s="17">
        <v>0</v>
      </c>
      <c r="BL232" s="17">
        <v>0</v>
      </c>
      <c r="BM232" s="17">
        <v>0</v>
      </c>
      <c r="BN232" s="17">
        <v>0</v>
      </c>
      <c r="BO232" s="17">
        <v>0</v>
      </c>
      <c r="BP232" s="17">
        <v>10.32</v>
      </c>
      <c r="BR232" s="17">
        <v>0</v>
      </c>
      <c r="BY232" s="41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</row>
    <row r="233" spans="1:239" s="17" customFormat="1" ht="15" x14ac:dyDescent="0.25">
      <c r="A233" s="38" t="str">
        <f>"фирм"</f>
        <v>фирм</v>
      </c>
      <c r="B233" s="17" t="s">
        <v>119</v>
      </c>
      <c r="C233" s="23">
        <v>90</v>
      </c>
      <c r="D233" s="23"/>
      <c r="E233" s="24">
        <v>10.18</v>
      </c>
      <c r="F233" s="24">
        <v>9.49</v>
      </c>
      <c r="G233" s="24">
        <v>14.87</v>
      </c>
      <c r="H233" s="24">
        <v>4.97</v>
      </c>
      <c r="I233" s="24">
        <v>5.4</v>
      </c>
      <c r="J233" s="24">
        <v>198.30678</v>
      </c>
      <c r="K233" s="24">
        <v>5.69</v>
      </c>
      <c r="L233" s="24">
        <v>4.55</v>
      </c>
      <c r="M233" s="24">
        <v>0</v>
      </c>
      <c r="N233" s="24">
        <v>0</v>
      </c>
      <c r="O233" s="24">
        <v>2.66</v>
      </c>
      <c r="P233" s="24">
        <v>2.74</v>
      </c>
      <c r="Q233" s="24">
        <v>0.86</v>
      </c>
      <c r="R233" s="24">
        <v>0</v>
      </c>
      <c r="S233" s="24">
        <v>0</v>
      </c>
      <c r="T233" s="24">
        <v>0.21</v>
      </c>
      <c r="U233" s="24">
        <v>1.3</v>
      </c>
      <c r="V233" s="24">
        <v>180.2</v>
      </c>
      <c r="W233" s="24">
        <v>131.86000000000001</v>
      </c>
      <c r="X233" s="17">
        <v>0</v>
      </c>
      <c r="Y233" s="17">
        <v>553.23</v>
      </c>
      <c r="Z233" s="17">
        <v>595.42999999999995</v>
      </c>
      <c r="AA233" s="17">
        <v>871.82</v>
      </c>
      <c r="AB233" s="17">
        <v>1020.79</v>
      </c>
      <c r="AC233" s="17">
        <v>261.73</v>
      </c>
      <c r="AD233" s="17">
        <v>494.21</v>
      </c>
      <c r="AE233" s="17">
        <v>9.18</v>
      </c>
      <c r="AF233" s="17">
        <v>500.1</v>
      </c>
      <c r="AG233" s="17">
        <v>11.89</v>
      </c>
      <c r="AH233" s="17">
        <v>14.43</v>
      </c>
      <c r="AI233" s="17">
        <v>12.25</v>
      </c>
      <c r="AJ233" s="17">
        <v>254.15</v>
      </c>
      <c r="AK233" s="17">
        <v>12.61</v>
      </c>
      <c r="AL233" s="17">
        <v>110.92</v>
      </c>
      <c r="AM233" s="17">
        <v>0</v>
      </c>
      <c r="AN233" s="17">
        <v>34.93</v>
      </c>
      <c r="AO233" s="17">
        <v>18.010000000000002</v>
      </c>
      <c r="AP233" s="17">
        <v>327.47000000000003</v>
      </c>
      <c r="AQ233" s="17">
        <v>118.49</v>
      </c>
      <c r="AR233" s="17">
        <v>0</v>
      </c>
      <c r="AS233" s="17">
        <v>0</v>
      </c>
      <c r="AT233" s="17">
        <v>0</v>
      </c>
      <c r="AU233" s="17">
        <v>0</v>
      </c>
      <c r="AV233" s="17">
        <v>0</v>
      </c>
      <c r="AW233" s="17">
        <v>0</v>
      </c>
      <c r="AX233" s="17">
        <v>0</v>
      </c>
      <c r="AY233" s="17">
        <v>0.31</v>
      </c>
      <c r="AZ233" s="17">
        <v>0</v>
      </c>
      <c r="BA233" s="17">
        <v>0.2</v>
      </c>
      <c r="BB233" s="17">
        <v>0.01</v>
      </c>
      <c r="BC233" s="17">
        <v>0.03</v>
      </c>
      <c r="BD233" s="17">
        <v>0</v>
      </c>
      <c r="BE233" s="17">
        <v>0</v>
      </c>
      <c r="BF233" s="17">
        <v>0</v>
      </c>
      <c r="BG233" s="17">
        <v>1.17</v>
      </c>
      <c r="BH233" s="17">
        <v>0</v>
      </c>
      <c r="BI233" s="17">
        <v>0</v>
      </c>
      <c r="BJ233" s="17">
        <v>2.91</v>
      </c>
      <c r="BK233" s="17">
        <v>0</v>
      </c>
      <c r="BL233" s="17">
        <v>0</v>
      </c>
      <c r="BM233" s="17">
        <v>0</v>
      </c>
      <c r="BN233" s="17">
        <v>0</v>
      </c>
      <c r="BO233" s="17">
        <v>0</v>
      </c>
      <c r="BP233" s="17">
        <v>70.319999999999993</v>
      </c>
      <c r="BR233" s="17">
        <v>43.37</v>
      </c>
      <c r="BY233" s="41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</row>
    <row r="234" spans="1:239" s="17" customFormat="1" ht="15" x14ac:dyDescent="0.25">
      <c r="A234" s="38" t="str">
        <f>"516"</f>
        <v>516</v>
      </c>
      <c r="B234" s="17" t="s">
        <v>94</v>
      </c>
      <c r="C234" s="18" t="str">
        <f>"150"</f>
        <v>150</v>
      </c>
      <c r="D234" s="18"/>
      <c r="E234" s="24">
        <v>5.51</v>
      </c>
      <c r="F234" s="24">
        <v>0.02</v>
      </c>
      <c r="G234" s="24">
        <v>4.57</v>
      </c>
      <c r="H234" s="24">
        <v>0.65</v>
      </c>
      <c r="I234" s="24">
        <v>32.86</v>
      </c>
      <c r="J234" s="24">
        <v>201.10604999999995</v>
      </c>
      <c r="K234" s="24">
        <v>2.79</v>
      </c>
      <c r="L234" s="24">
        <v>0.13</v>
      </c>
      <c r="M234" s="24">
        <v>2.79</v>
      </c>
      <c r="N234" s="24">
        <v>0</v>
      </c>
      <c r="O234" s="24">
        <v>0.87</v>
      </c>
      <c r="P234" s="24">
        <v>31.99</v>
      </c>
      <c r="Q234" s="24">
        <v>1.75</v>
      </c>
      <c r="R234" s="24">
        <v>0</v>
      </c>
      <c r="S234" s="24">
        <v>0</v>
      </c>
      <c r="T234" s="24">
        <v>0</v>
      </c>
      <c r="U234" s="24">
        <v>1.07</v>
      </c>
      <c r="V234" s="24">
        <v>233.7</v>
      </c>
      <c r="W234" s="24">
        <v>52.32</v>
      </c>
      <c r="X234" s="17">
        <v>0</v>
      </c>
      <c r="Y234" s="17">
        <v>238.64</v>
      </c>
      <c r="Z234" s="17">
        <v>218.14</v>
      </c>
      <c r="AA234" s="17">
        <v>408.71</v>
      </c>
      <c r="AB234" s="17">
        <v>127.51</v>
      </c>
      <c r="AC234" s="17">
        <v>77.83</v>
      </c>
      <c r="AD234" s="17">
        <v>158.03</v>
      </c>
      <c r="AE234" s="17">
        <v>51.66</v>
      </c>
      <c r="AF234" s="17">
        <v>253.6</v>
      </c>
      <c r="AG234" s="17">
        <v>167.63</v>
      </c>
      <c r="AH234" s="17">
        <v>202.26</v>
      </c>
      <c r="AI234" s="17">
        <v>173.28</v>
      </c>
      <c r="AJ234" s="17">
        <v>101.79</v>
      </c>
      <c r="AK234" s="17">
        <v>177.27</v>
      </c>
      <c r="AL234" s="17">
        <v>1557.34</v>
      </c>
      <c r="AM234" s="17">
        <v>0</v>
      </c>
      <c r="AN234" s="17">
        <v>490.7</v>
      </c>
      <c r="AO234" s="17">
        <v>253.98</v>
      </c>
      <c r="AP234" s="17">
        <v>127.42</v>
      </c>
      <c r="AQ234" s="17">
        <v>101.03</v>
      </c>
      <c r="AR234" s="17">
        <v>0.18</v>
      </c>
      <c r="AS234" s="17">
        <v>0.04</v>
      </c>
      <c r="AT234" s="17">
        <v>0.03</v>
      </c>
      <c r="AU234" s="17">
        <v>0.09</v>
      </c>
      <c r="AV234" s="17">
        <v>0.11</v>
      </c>
      <c r="AW234" s="17">
        <v>0.37</v>
      </c>
      <c r="AX234" s="17">
        <v>0</v>
      </c>
      <c r="AY234" s="17">
        <v>1.26</v>
      </c>
      <c r="AZ234" s="17">
        <v>0</v>
      </c>
      <c r="BA234" s="17">
        <v>0.36</v>
      </c>
      <c r="BB234" s="17">
        <v>0</v>
      </c>
      <c r="BC234" s="17">
        <v>0</v>
      </c>
      <c r="BD234" s="17">
        <v>0</v>
      </c>
      <c r="BE234" s="17">
        <v>0</v>
      </c>
      <c r="BF234" s="17">
        <v>0.14000000000000001</v>
      </c>
      <c r="BG234" s="17">
        <v>1.0900000000000001</v>
      </c>
      <c r="BH234" s="17">
        <v>0</v>
      </c>
      <c r="BI234" s="17">
        <v>0</v>
      </c>
      <c r="BJ234" s="17">
        <v>0.24</v>
      </c>
      <c r="BK234" s="17">
        <v>0.01</v>
      </c>
      <c r="BL234" s="17">
        <v>0</v>
      </c>
      <c r="BM234" s="17">
        <v>0</v>
      </c>
      <c r="BN234" s="17">
        <v>0</v>
      </c>
      <c r="BO234" s="17">
        <v>0</v>
      </c>
      <c r="BP234" s="17">
        <v>7.63</v>
      </c>
      <c r="BR234" s="17">
        <v>32.19</v>
      </c>
      <c r="BY234" s="41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</row>
    <row r="235" spans="1:239" s="17" customFormat="1" ht="15" x14ac:dyDescent="0.25">
      <c r="A235" s="38" t="str">
        <f>"631"</f>
        <v>631</v>
      </c>
      <c r="B235" s="17" t="s">
        <v>101</v>
      </c>
      <c r="C235" s="18" t="str">
        <f>"180"</f>
        <v>180</v>
      </c>
      <c r="D235" s="18"/>
      <c r="E235" s="24">
        <v>0.35</v>
      </c>
      <c r="F235" s="24">
        <v>0</v>
      </c>
      <c r="G235" s="24">
        <v>0.14000000000000001</v>
      </c>
      <c r="H235" s="24">
        <v>0.14000000000000001</v>
      </c>
      <c r="I235" s="24">
        <v>18.399999999999999</v>
      </c>
      <c r="J235" s="24">
        <v>74.78479200000001</v>
      </c>
      <c r="K235" s="24">
        <v>0.04</v>
      </c>
      <c r="L235" s="24">
        <v>0</v>
      </c>
      <c r="M235" s="24">
        <v>0</v>
      </c>
      <c r="N235" s="24">
        <v>0</v>
      </c>
      <c r="O235" s="24">
        <v>18.13</v>
      </c>
      <c r="P235" s="24">
        <v>0.27</v>
      </c>
      <c r="Q235" s="24">
        <v>0.62</v>
      </c>
      <c r="R235" s="24">
        <v>0</v>
      </c>
      <c r="S235" s="24">
        <v>0</v>
      </c>
      <c r="T235" s="24">
        <v>0.28999999999999998</v>
      </c>
      <c r="U235" s="24">
        <v>0.2</v>
      </c>
      <c r="V235" s="24">
        <v>9.41</v>
      </c>
      <c r="W235" s="24">
        <v>99.52</v>
      </c>
      <c r="X235" s="17">
        <v>0</v>
      </c>
      <c r="Y235" s="17">
        <v>4.2300000000000004</v>
      </c>
      <c r="Z235" s="17">
        <v>4.59</v>
      </c>
      <c r="AA235" s="17">
        <v>6.7</v>
      </c>
      <c r="AB235" s="17">
        <v>6.35</v>
      </c>
      <c r="AC235" s="17">
        <v>1.06</v>
      </c>
      <c r="AD235" s="17">
        <v>3.88</v>
      </c>
      <c r="AE235" s="17">
        <v>1.06</v>
      </c>
      <c r="AF235" s="17">
        <v>3.18</v>
      </c>
      <c r="AG235" s="17">
        <v>6</v>
      </c>
      <c r="AH235" s="17">
        <v>3.53</v>
      </c>
      <c r="AI235" s="17">
        <v>27.52</v>
      </c>
      <c r="AJ235" s="17">
        <v>2.4700000000000002</v>
      </c>
      <c r="AK235" s="17">
        <v>4.9400000000000004</v>
      </c>
      <c r="AL235" s="17">
        <v>14.82</v>
      </c>
      <c r="AM235" s="17">
        <v>0</v>
      </c>
      <c r="AN235" s="17">
        <v>4.59</v>
      </c>
      <c r="AO235" s="17">
        <v>5.64</v>
      </c>
      <c r="AP235" s="17">
        <v>2.12</v>
      </c>
      <c r="AQ235" s="17">
        <v>1.76</v>
      </c>
      <c r="AR235" s="17">
        <v>0</v>
      </c>
      <c r="AS235" s="17">
        <v>0</v>
      </c>
      <c r="AT235" s="17">
        <v>0</v>
      </c>
      <c r="AU235" s="17">
        <v>0</v>
      </c>
      <c r="AV235" s="17">
        <v>0</v>
      </c>
      <c r="AW235" s="17">
        <v>0</v>
      </c>
      <c r="AX235" s="17">
        <v>0</v>
      </c>
      <c r="AY235" s="17">
        <v>0</v>
      </c>
      <c r="AZ235" s="17">
        <v>0</v>
      </c>
      <c r="BA235" s="17">
        <v>0</v>
      </c>
      <c r="BB235" s="17">
        <v>0</v>
      </c>
      <c r="BC235" s="17">
        <v>0</v>
      </c>
      <c r="BD235" s="17">
        <v>0</v>
      </c>
      <c r="BE235" s="17">
        <v>0</v>
      </c>
      <c r="BF235" s="17">
        <v>0</v>
      </c>
      <c r="BG235" s="17">
        <v>0</v>
      </c>
      <c r="BH235" s="17">
        <v>0</v>
      </c>
      <c r="BI235" s="17">
        <v>0</v>
      </c>
      <c r="BJ235" s="17">
        <v>0</v>
      </c>
      <c r="BK235" s="17">
        <v>0</v>
      </c>
      <c r="BL235" s="17">
        <v>0</v>
      </c>
      <c r="BM235" s="17">
        <v>0</v>
      </c>
      <c r="BN235" s="17">
        <v>0</v>
      </c>
      <c r="BO235" s="17">
        <v>0</v>
      </c>
      <c r="BP235" s="17">
        <v>186.08</v>
      </c>
      <c r="BR235" s="17">
        <v>1.62</v>
      </c>
      <c r="BY235" s="41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</row>
    <row r="236" spans="1:239" s="17" customFormat="1" ht="15" x14ac:dyDescent="0.25">
      <c r="A236" s="38" t="str">
        <f>"-"</f>
        <v>-</v>
      </c>
      <c r="B236" s="17" t="s">
        <v>74</v>
      </c>
      <c r="C236" s="18" t="str">
        <f>"30"</f>
        <v>30</v>
      </c>
      <c r="D236" s="18"/>
      <c r="E236" s="24">
        <v>1.98</v>
      </c>
      <c r="F236" s="24">
        <v>0</v>
      </c>
      <c r="G236" s="24">
        <v>0.2</v>
      </c>
      <c r="H236" s="24">
        <v>0.2</v>
      </c>
      <c r="I236" s="24">
        <v>14.01</v>
      </c>
      <c r="J236" s="24">
        <v>67.440299999999993</v>
      </c>
      <c r="K236" s="24">
        <v>0.06</v>
      </c>
      <c r="L236" s="24">
        <v>0</v>
      </c>
      <c r="M236" s="24">
        <v>0</v>
      </c>
      <c r="N236" s="24">
        <v>0</v>
      </c>
      <c r="O236" s="24">
        <v>0.33</v>
      </c>
      <c r="P236" s="24">
        <v>13.68</v>
      </c>
      <c r="Q236" s="24">
        <v>0.06</v>
      </c>
      <c r="R236" s="24">
        <v>0</v>
      </c>
      <c r="S236" s="24">
        <v>0</v>
      </c>
      <c r="T236" s="24">
        <v>0.09</v>
      </c>
      <c r="U236" s="24">
        <v>0.54</v>
      </c>
      <c r="V236" s="24">
        <v>73.709999999999994</v>
      </c>
      <c r="W236" s="24">
        <v>24.74</v>
      </c>
      <c r="X236" s="17">
        <v>0</v>
      </c>
      <c r="Y236" s="17">
        <v>0</v>
      </c>
      <c r="Z236" s="17">
        <v>0</v>
      </c>
      <c r="AA236" s="17">
        <v>152.69</v>
      </c>
      <c r="AB236" s="17">
        <v>50.63</v>
      </c>
      <c r="AC236" s="17">
        <v>30.02</v>
      </c>
      <c r="AD236" s="17">
        <v>60.03</v>
      </c>
      <c r="AE236" s="17">
        <v>22.71</v>
      </c>
      <c r="AF236" s="17">
        <v>108.58</v>
      </c>
      <c r="AG236" s="17">
        <v>67.34</v>
      </c>
      <c r="AH236" s="17">
        <v>93.96</v>
      </c>
      <c r="AI236" s="17">
        <v>77.52</v>
      </c>
      <c r="AJ236" s="17">
        <v>40.72</v>
      </c>
      <c r="AK236" s="17">
        <v>72.040000000000006</v>
      </c>
      <c r="AL236" s="17">
        <v>602.39</v>
      </c>
      <c r="AM236" s="17">
        <v>70.47</v>
      </c>
      <c r="AN236" s="17">
        <v>196.27</v>
      </c>
      <c r="AO236" s="17">
        <v>85.35</v>
      </c>
      <c r="AP236" s="17">
        <v>56.64</v>
      </c>
      <c r="AQ236" s="17">
        <v>44.89</v>
      </c>
      <c r="AR236" s="17">
        <v>0</v>
      </c>
      <c r="AS236" s="17">
        <v>0</v>
      </c>
      <c r="AT236" s="17">
        <v>0</v>
      </c>
      <c r="AU236" s="17">
        <v>0</v>
      </c>
      <c r="AV236" s="17">
        <v>0</v>
      </c>
      <c r="AW236" s="17">
        <v>0</v>
      </c>
      <c r="AX236" s="17">
        <v>0.04</v>
      </c>
      <c r="AY236" s="17">
        <v>0.02</v>
      </c>
      <c r="AZ236" s="17">
        <v>0.02</v>
      </c>
      <c r="BA236" s="17">
        <v>0</v>
      </c>
      <c r="BB236" s="17">
        <v>0</v>
      </c>
      <c r="BC236" s="17">
        <v>0</v>
      </c>
      <c r="BD236" s="17">
        <v>0</v>
      </c>
      <c r="BE236" s="17">
        <v>0</v>
      </c>
      <c r="BF236" s="17">
        <v>0</v>
      </c>
      <c r="BG236" s="17">
        <v>0.02</v>
      </c>
      <c r="BH236" s="17">
        <v>0</v>
      </c>
      <c r="BI236" s="17">
        <v>0</v>
      </c>
      <c r="BJ236" s="17">
        <v>0.08</v>
      </c>
      <c r="BK236" s="17">
        <v>0</v>
      </c>
      <c r="BL236" s="17">
        <v>0</v>
      </c>
      <c r="BM236" s="17">
        <v>0</v>
      </c>
      <c r="BN236" s="17">
        <v>0</v>
      </c>
      <c r="BO236" s="17">
        <v>0</v>
      </c>
      <c r="BP236" s="17">
        <v>11.73</v>
      </c>
      <c r="BR236" s="17">
        <v>0</v>
      </c>
      <c r="BY236" s="41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</row>
    <row r="237" spans="1:239" s="15" customFormat="1" ht="15" x14ac:dyDescent="0.25">
      <c r="A237" s="28" t="str">
        <f>"-"</f>
        <v>-</v>
      </c>
      <c r="B237" s="15" t="s">
        <v>77</v>
      </c>
      <c r="C237" s="16" t="str">
        <f>"30"</f>
        <v>30</v>
      </c>
      <c r="D237" s="16"/>
      <c r="E237" s="25">
        <v>1.98</v>
      </c>
      <c r="F237" s="25">
        <v>0</v>
      </c>
      <c r="G237" s="25">
        <v>0.36</v>
      </c>
      <c r="H237" s="25">
        <v>0.36</v>
      </c>
      <c r="I237" s="25">
        <v>10.02</v>
      </c>
      <c r="J237" s="25">
        <v>58.013999999999996</v>
      </c>
      <c r="K237" s="25">
        <v>0.06</v>
      </c>
      <c r="L237" s="25">
        <v>0</v>
      </c>
      <c r="M237" s="25">
        <v>0</v>
      </c>
      <c r="N237" s="25">
        <v>0</v>
      </c>
      <c r="O237" s="25">
        <v>0.36</v>
      </c>
      <c r="P237" s="25">
        <v>9.66</v>
      </c>
      <c r="Q237" s="25">
        <v>2.4900000000000002</v>
      </c>
      <c r="R237" s="25">
        <v>0</v>
      </c>
      <c r="S237" s="25">
        <v>0</v>
      </c>
      <c r="T237" s="25">
        <v>0.3</v>
      </c>
      <c r="U237" s="25">
        <v>0.75</v>
      </c>
      <c r="V237" s="25">
        <v>183</v>
      </c>
      <c r="W237" s="25">
        <v>73.5</v>
      </c>
      <c r="X237" s="15">
        <v>0</v>
      </c>
      <c r="Y237" s="15">
        <v>0</v>
      </c>
      <c r="Z237" s="15">
        <v>0</v>
      </c>
      <c r="AA237" s="15">
        <v>128.1</v>
      </c>
      <c r="AB237" s="15">
        <v>66.900000000000006</v>
      </c>
      <c r="AC237" s="15">
        <v>27.9</v>
      </c>
      <c r="AD237" s="15">
        <v>59.4</v>
      </c>
      <c r="AE237" s="15">
        <v>24</v>
      </c>
      <c r="AF237" s="15">
        <v>111.3</v>
      </c>
      <c r="AG237" s="15">
        <v>89.1</v>
      </c>
      <c r="AH237" s="15">
        <v>87.3</v>
      </c>
      <c r="AI237" s="15">
        <v>139.19999999999999</v>
      </c>
      <c r="AJ237" s="15">
        <v>37.200000000000003</v>
      </c>
      <c r="AK237" s="15">
        <v>93</v>
      </c>
      <c r="AL237" s="15">
        <v>458.7</v>
      </c>
      <c r="AM237" s="15">
        <v>81</v>
      </c>
      <c r="AN237" s="15">
        <v>157.80000000000001</v>
      </c>
      <c r="AO237" s="15">
        <v>87.3</v>
      </c>
      <c r="AP237" s="15">
        <v>54</v>
      </c>
      <c r="AQ237" s="15">
        <v>39</v>
      </c>
      <c r="AR237" s="15">
        <v>0</v>
      </c>
      <c r="AS237" s="15">
        <v>0</v>
      </c>
      <c r="AT237" s="15">
        <v>0</v>
      </c>
      <c r="AU237" s="15">
        <v>0</v>
      </c>
      <c r="AV237" s="15">
        <v>0</v>
      </c>
      <c r="AW237" s="15">
        <v>0</v>
      </c>
      <c r="AX237" s="15">
        <v>0.06</v>
      </c>
      <c r="AY237" s="15">
        <v>0.04</v>
      </c>
      <c r="AZ237" s="15">
        <v>0.03</v>
      </c>
      <c r="BA237" s="15">
        <v>0</v>
      </c>
      <c r="BB237" s="15">
        <v>0.01</v>
      </c>
      <c r="BC237" s="15">
        <v>0</v>
      </c>
      <c r="BD237" s="15">
        <v>0</v>
      </c>
      <c r="BE237" s="15">
        <v>0</v>
      </c>
      <c r="BF237" s="15">
        <v>0</v>
      </c>
      <c r="BG237" s="15">
        <v>0.03</v>
      </c>
      <c r="BH237" s="15">
        <v>0</v>
      </c>
      <c r="BI237" s="15">
        <v>0</v>
      </c>
      <c r="BJ237" s="15">
        <v>0.14000000000000001</v>
      </c>
      <c r="BK237" s="15">
        <v>0.02</v>
      </c>
      <c r="BL237" s="15">
        <v>0</v>
      </c>
      <c r="BM237" s="15">
        <v>0</v>
      </c>
      <c r="BN237" s="15">
        <v>0</v>
      </c>
      <c r="BO237" s="15">
        <v>0</v>
      </c>
      <c r="BP237" s="15">
        <v>14.1</v>
      </c>
      <c r="BR237" s="15">
        <v>0.25</v>
      </c>
      <c r="BY237" s="4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</row>
    <row r="238" spans="1:239" s="19" customFormat="1" ht="14.25" x14ac:dyDescent="0.2">
      <c r="A238" s="39"/>
      <c r="B238" s="19" t="s">
        <v>78</v>
      </c>
      <c r="C238" s="20"/>
      <c r="D238" s="20"/>
      <c r="E238" s="21">
        <f t="shared" ref="E238:W238" si="17">SUM(E230:E237)</f>
        <v>24.730000000000004</v>
      </c>
      <c r="F238" s="21">
        <f t="shared" si="17"/>
        <v>12.21</v>
      </c>
      <c r="G238" s="21">
        <f t="shared" si="17"/>
        <v>25.54</v>
      </c>
      <c r="H238" s="21">
        <f t="shared" si="17"/>
        <v>6.57</v>
      </c>
      <c r="I238" s="21">
        <f t="shared" si="17"/>
        <v>92.81</v>
      </c>
      <c r="J238" s="21">
        <f t="shared" si="17"/>
        <v>720.99579010000002</v>
      </c>
      <c r="K238" s="21">
        <f t="shared" si="17"/>
        <v>11.940000000000001</v>
      </c>
      <c r="L238" s="21">
        <f t="shared" si="17"/>
        <v>4.7799999999999994</v>
      </c>
      <c r="M238" s="21">
        <f t="shared" si="17"/>
        <v>6.09</v>
      </c>
      <c r="N238" s="21">
        <f t="shared" si="17"/>
        <v>0</v>
      </c>
      <c r="O238" s="21">
        <f t="shared" si="17"/>
        <v>31.939999999999998</v>
      </c>
      <c r="P238" s="21">
        <f t="shared" si="17"/>
        <v>60.870000000000005</v>
      </c>
      <c r="Q238" s="21">
        <f t="shared" si="17"/>
        <v>8.26</v>
      </c>
      <c r="R238" s="21">
        <f t="shared" si="17"/>
        <v>0</v>
      </c>
      <c r="S238" s="21">
        <f t="shared" si="17"/>
        <v>0</v>
      </c>
      <c r="T238" s="21">
        <f t="shared" si="17"/>
        <v>1.59</v>
      </c>
      <c r="U238" s="21">
        <f t="shared" si="17"/>
        <v>5.7700000000000005</v>
      </c>
      <c r="V238" s="21">
        <f t="shared" si="17"/>
        <v>899.83</v>
      </c>
      <c r="W238" s="21">
        <f t="shared" si="17"/>
        <v>846.18000000000006</v>
      </c>
      <c r="X238" s="21">
        <v>0</v>
      </c>
      <c r="Y238" s="21">
        <v>992.83</v>
      </c>
      <c r="Z238" s="21">
        <v>982.19</v>
      </c>
      <c r="AA238" s="21">
        <v>1845.47</v>
      </c>
      <c r="AB238" s="21">
        <v>1575.58</v>
      </c>
      <c r="AC238" s="21">
        <v>479.01</v>
      </c>
      <c r="AD238" s="21">
        <v>941.27</v>
      </c>
      <c r="AE238" s="21">
        <v>153.85</v>
      </c>
      <c r="AF238" s="21">
        <v>1138.2</v>
      </c>
      <c r="AG238" s="21">
        <v>551.1</v>
      </c>
      <c r="AH238" s="21">
        <v>629.91999999999996</v>
      </c>
      <c r="AI238" s="21">
        <v>915.83</v>
      </c>
      <c r="AJ238" s="21">
        <v>560.58000000000004</v>
      </c>
      <c r="AK238" s="21">
        <v>534.73</v>
      </c>
      <c r="AL238" s="21">
        <v>3662.73</v>
      </c>
      <c r="AM238" s="21">
        <v>193.23</v>
      </c>
      <c r="AN238" s="21">
        <v>1025.95</v>
      </c>
      <c r="AO238" s="21">
        <v>614.53</v>
      </c>
      <c r="AP238" s="21">
        <v>707.2</v>
      </c>
      <c r="AQ238" s="21">
        <v>356.39</v>
      </c>
      <c r="AR238" s="21">
        <v>0.32</v>
      </c>
      <c r="AS238" s="21">
        <v>7.0000000000000007E-2</v>
      </c>
      <c r="AT238" s="21">
        <v>0.06</v>
      </c>
      <c r="AU238" s="21">
        <v>0.16</v>
      </c>
      <c r="AV238" s="21">
        <v>0.21</v>
      </c>
      <c r="AW238" s="21">
        <v>0.68</v>
      </c>
      <c r="AX238" s="21">
        <v>0.1</v>
      </c>
      <c r="AY238" s="21">
        <v>2.61</v>
      </c>
      <c r="AZ238" s="21">
        <v>0.05</v>
      </c>
      <c r="BA238" s="21">
        <v>0.87</v>
      </c>
      <c r="BB238" s="21">
        <v>0.02</v>
      </c>
      <c r="BC238" s="21">
        <v>0.03</v>
      </c>
      <c r="BD238" s="21">
        <v>0</v>
      </c>
      <c r="BE238" s="21">
        <v>0</v>
      </c>
      <c r="BF238" s="21">
        <v>0.26</v>
      </c>
      <c r="BG238" s="21">
        <v>3.22</v>
      </c>
      <c r="BH238" s="21">
        <v>0</v>
      </c>
      <c r="BI238" s="21">
        <v>0</v>
      </c>
      <c r="BJ238" s="21">
        <v>3.44</v>
      </c>
      <c r="BK238" s="21">
        <v>0.04</v>
      </c>
      <c r="BL238" s="21">
        <v>0</v>
      </c>
      <c r="BM238" s="21">
        <v>0</v>
      </c>
      <c r="BN238" s="21">
        <v>0</v>
      </c>
      <c r="BO238" s="21">
        <v>0</v>
      </c>
      <c r="BP238" s="21">
        <v>586.67999999999995</v>
      </c>
      <c r="BQ238" s="19">
        <f>$J$238/$J$239*100</f>
        <v>60.465865667189597</v>
      </c>
      <c r="BR238" s="19">
        <v>325.18</v>
      </c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/>
      <c r="CX238" s="43"/>
      <c r="CY238" s="43"/>
      <c r="CZ238" s="43"/>
      <c r="DA238" s="43"/>
      <c r="DB238" s="43"/>
      <c r="DC238" s="43"/>
      <c r="DD238" s="43"/>
      <c r="DE238" s="43"/>
      <c r="DF238" s="43"/>
      <c r="DG238" s="43"/>
      <c r="DH238" s="43"/>
      <c r="DI238" s="43"/>
      <c r="DJ238" s="43"/>
      <c r="DK238" s="43"/>
      <c r="DL238" s="43"/>
      <c r="DM238" s="43"/>
      <c r="DN238" s="43"/>
      <c r="DO238" s="43"/>
      <c r="DP238" s="43"/>
      <c r="DQ238" s="43"/>
      <c r="DR238" s="43"/>
      <c r="DS238" s="43"/>
      <c r="DT238" s="43"/>
      <c r="DU238" s="43"/>
      <c r="DV238" s="43"/>
      <c r="DW238" s="43"/>
      <c r="DX238" s="43"/>
      <c r="DY238" s="43"/>
      <c r="DZ238" s="43"/>
      <c r="EA238" s="43"/>
      <c r="EB238" s="43"/>
      <c r="EC238" s="43"/>
      <c r="ED238" s="43"/>
      <c r="EE238" s="43"/>
      <c r="EF238" s="43"/>
      <c r="EG238" s="43"/>
      <c r="EH238" s="43"/>
      <c r="EI238" s="43"/>
      <c r="EJ238" s="43"/>
      <c r="EK238" s="43"/>
      <c r="EL238" s="43"/>
      <c r="EM238" s="43"/>
      <c r="EN238" s="43"/>
      <c r="EO238" s="43"/>
      <c r="EP238" s="43"/>
      <c r="EQ238" s="43"/>
      <c r="ER238" s="43"/>
      <c r="ES238" s="43"/>
      <c r="ET238" s="43"/>
      <c r="EU238" s="43"/>
      <c r="EV238" s="43"/>
      <c r="EW238" s="43"/>
      <c r="EX238" s="43"/>
      <c r="EY238" s="43"/>
      <c r="EZ238" s="43"/>
      <c r="FA238" s="43"/>
      <c r="FB238" s="43"/>
      <c r="FC238" s="43"/>
      <c r="FD238" s="43"/>
      <c r="FE238" s="43"/>
      <c r="FF238" s="43"/>
      <c r="FG238" s="43"/>
      <c r="FH238" s="43"/>
      <c r="FI238" s="43"/>
      <c r="FJ238" s="43"/>
      <c r="FK238" s="43"/>
      <c r="FL238" s="43"/>
      <c r="FM238" s="43"/>
      <c r="FN238" s="43"/>
      <c r="FO238" s="43"/>
      <c r="FP238" s="43"/>
      <c r="FQ238" s="43"/>
      <c r="FR238" s="43"/>
      <c r="FS238" s="43"/>
      <c r="FT238" s="43"/>
      <c r="FU238" s="43"/>
      <c r="FV238" s="43"/>
      <c r="FW238" s="43"/>
      <c r="FX238" s="43"/>
      <c r="FY238" s="43"/>
      <c r="FZ238" s="43"/>
      <c r="GA238" s="43"/>
      <c r="GB238" s="43"/>
      <c r="GC238" s="43"/>
      <c r="GD238" s="43"/>
      <c r="GE238" s="43"/>
      <c r="GF238" s="43"/>
      <c r="GG238" s="43"/>
      <c r="GH238" s="43"/>
      <c r="GI238" s="43"/>
      <c r="GJ238" s="43"/>
      <c r="GK238" s="43"/>
      <c r="GL238" s="43"/>
      <c r="GM238" s="43"/>
      <c r="GN238" s="43"/>
      <c r="GO238" s="43"/>
      <c r="GP238" s="43"/>
      <c r="GQ238" s="43"/>
      <c r="GR238" s="43"/>
      <c r="GS238" s="43"/>
      <c r="GT238" s="43"/>
      <c r="GU238" s="43"/>
      <c r="GV238" s="43"/>
      <c r="GW238" s="43"/>
      <c r="GX238" s="43"/>
      <c r="GY238" s="43"/>
      <c r="GZ238" s="43"/>
      <c r="HA238" s="43"/>
      <c r="HB238" s="43"/>
      <c r="HC238" s="43"/>
      <c r="HD238" s="43"/>
      <c r="HE238" s="43"/>
      <c r="HF238" s="43"/>
      <c r="HG238" s="43"/>
      <c r="HH238" s="43"/>
      <c r="HI238" s="43"/>
      <c r="HJ238" s="43"/>
      <c r="HK238" s="43"/>
      <c r="HL238" s="43"/>
      <c r="HM238" s="43"/>
      <c r="HN238" s="43"/>
      <c r="HO238" s="43"/>
      <c r="HP238" s="43"/>
      <c r="HQ238" s="43"/>
      <c r="HR238" s="43"/>
      <c r="HS238" s="43"/>
      <c r="HT238" s="43"/>
      <c r="HU238" s="43"/>
      <c r="HV238" s="43"/>
      <c r="HW238" s="43"/>
      <c r="HX238" s="43"/>
      <c r="HY238" s="43"/>
      <c r="HZ238" s="43"/>
      <c r="IA238" s="43"/>
      <c r="IB238" s="43"/>
      <c r="IC238" s="43"/>
      <c r="ID238" s="43"/>
      <c r="IE238" s="43"/>
    </row>
    <row r="239" spans="1:239" s="19" customFormat="1" ht="14.25" x14ac:dyDescent="0.2">
      <c r="A239" s="39"/>
      <c r="B239" s="19" t="s">
        <v>79</v>
      </c>
      <c r="C239" s="20"/>
      <c r="D239" s="20"/>
      <c r="E239" s="21">
        <f>E228+E238</f>
        <v>38.78</v>
      </c>
      <c r="F239" s="21">
        <f t="shared" ref="F239:W239" si="18">F228+F238</f>
        <v>19.830000000000002</v>
      </c>
      <c r="G239" s="21">
        <f t="shared" si="18"/>
        <v>37.559999999999995</v>
      </c>
      <c r="H239" s="21">
        <f t="shared" si="18"/>
        <v>7.5200000000000005</v>
      </c>
      <c r="I239" s="21">
        <f t="shared" si="18"/>
        <v>168.85000000000002</v>
      </c>
      <c r="J239" s="21">
        <f t="shared" si="18"/>
        <v>1192.4013361</v>
      </c>
      <c r="K239" s="21">
        <f t="shared" si="18"/>
        <v>19.260000000000002</v>
      </c>
      <c r="L239" s="21">
        <f t="shared" si="18"/>
        <v>4.8699999999999992</v>
      </c>
      <c r="M239" s="21">
        <f t="shared" si="18"/>
        <v>6.09</v>
      </c>
      <c r="N239" s="21">
        <f t="shared" si="18"/>
        <v>0</v>
      </c>
      <c r="O239" s="21">
        <f t="shared" si="18"/>
        <v>61.129999999999995</v>
      </c>
      <c r="P239" s="21">
        <f t="shared" si="18"/>
        <v>107.72</v>
      </c>
      <c r="Q239" s="21">
        <f t="shared" si="18"/>
        <v>9.69</v>
      </c>
      <c r="R239" s="21">
        <f t="shared" si="18"/>
        <v>0</v>
      </c>
      <c r="S239" s="21">
        <f t="shared" si="18"/>
        <v>0</v>
      </c>
      <c r="T239" s="21">
        <f t="shared" si="18"/>
        <v>2.0300000000000002</v>
      </c>
      <c r="U239" s="21">
        <f t="shared" si="18"/>
        <v>9.18</v>
      </c>
      <c r="V239" s="21">
        <f t="shared" si="18"/>
        <v>1444.68</v>
      </c>
      <c r="W239" s="21">
        <f t="shared" si="18"/>
        <v>1515.2000000000003</v>
      </c>
      <c r="X239" s="21">
        <v>0</v>
      </c>
      <c r="Y239" s="21">
        <v>1432.45</v>
      </c>
      <c r="Z239" s="21">
        <v>1320.97</v>
      </c>
      <c r="AA239" s="21">
        <v>3960.71</v>
      </c>
      <c r="AB239" s="21">
        <v>2580.23</v>
      </c>
      <c r="AC239" s="21">
        <v>1168.4100000000001</v>
      </c>
      <c r="AD239" s="21">
        <v>1869.62</v>
      </c>
      <c r="AE239" s="21">
        <v>475.27</v>
      </c>
      <c r="AF239" s="21">
        <v>2641.96</v>
      </c>
      <c r="AG239" s="21">
        <v>1665.38</v>
      </c>
      <c r="AH239" s="21">
        <v>3294.58</v>
      </c>
      <c r="AI239" s="21">
        <v>3577.69</v>
      </c>
      <c r="AJ239" s="21">
        <v>1386.76</v>
      </c>
      <c r="AK239" s="21">
        <v>1861.91</v>
      </c>
      <c r="AL239" s="21">
        <v>9663.89</v>
      </c>
      <c r="AM239" s="21">
        <v>197.33</v>
      </c>
      <c r="AN239" s="21">
        <v>2786.59</v>
      </c>
      <c r="AO239" s="21">
        <v>1901.27</v>
      </c>
      <c r="AP239" s="21">
        <v>1730.18</v>
      </c>
      <c r="AQ239" s="21">
        <v>748.98</v>
      </c>
      <c r="AR239" s="21">
        <v>1.36</v>
      </c>
      <c r="AS239" s="21">
        <v>1.55</v>
      </c>
      <c r="AT239" s="21">
        <v>1.22</v>
      </c>
      <c r="AU239" s="21">
        <v>3.04</v>
      </c>
      <c r="AV239" s="21">
        <v>0.49</v>
      </c>
      <c r="AW239" s="21">
        <v>1.62</v>
      </c>
      <c r="AX239" s="21">
        <v>0.16</v>
      </c>
      <c r="AY239" s="21">
        <v>7.68</v>
      </c>
      <c r="AZ239" s="21">
        <v>0.09</v>
      </c>
      <c r="BA239" s="21">
        <v>2.62</v>
      </c>
      <c r="BB239" s="21">
        <v>0.86</v>
      </c>
      <c r="BC239" s="21">
        <v>0.67</v>
      </c>
      <c r="BD239" s="21">
        <v>0</v>
      </c>
      <c r="BE239" s="21">
        <v>1.41</v>
      </c>
      <c r="BF239" s="21">
        <v>0.69</v>
      </c>
      <c r="BG239" s="21">
        <v>37.14</v>
      </c>
      <c r="BH239" s="21">
        <v>0</v>
      </c>
      <c r="BI239" s="21">
        <v>0</v>
      </c>
      <c r="BJ239" s="21">
        <v>16.32</v>
      </c>
      <c r="BK239" s="21">
        <v>0.41</v>
      </c>
      <c r="BL239" s="21">
        <v>0.12</v>
      </c>
      <c r="BM239" s="21">
        <v>0</v>
      </c>
      <c r="BN239" s="21">
        <v>0</v>
      </c>
      <c r="BO239" s="21">
        <v>0</v>
      </c>
      <c r="BP239" s="21">
        <v>1253.8699999999999</v>
      </c>
      <c r="BR239" s="19">
        <v>436.24</v>
      </c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/>
      <c r="CY239" s="43"/>
      <c r="CZ239" s="43"/>
      <c r="DA239" s="43"/>
      <c r="DB239" s="43"/>
      <c r="DC239" s="43"/>
      <c r="DD239" s="43"/>
      <c r="DE239" s="43"/>
      <c r="DF239" s="43"/>
      <c r="DG239" s="43"/>
      <c r="DH239" s="43"/>
      <c r="DI239" s="43"/>
      <c r="DJ239" s="43"/>
      <c r="DK239" s="43"/>
      <c r="DL239" s="43"/>
      <c r="DM239" s="43"/>
      <c r="DN239" s="43"/>
      <c r="DO239" s="43"/>
      <c r="DP239" s="43"/>
      <c r="DQ239" s="43"/>
      <c r="DR239" s="43"/>
      <c r="DS239" s="43"/>
      <c r="DT239" s="43"/>
      <c r="DU239" s="43"/>
      <c r="DV239" s="43"/>
      <c r="DW239" s="43"/>
      <c r="DX239" s="43"/>
      <c r="DY239" s="43"/>
      <c r="DZ239" s="43"/>
      <c r="EA239" s="43"/>
      <c r="EB239" s="43"/>
      <c r="EC239" s="43"/>
      <c r="ED239" s="43"/>
      <c r="EE239" s="43"/>
      <c r="EF239" s="43"/>
      <c r="EG239" s="43"/>
      <c r="EH239" s="43"/>
      <c r="EI239" s="43"/>
      <c r="EJ239" s="43"/>
      <c r="EK239" s="43"/>
      <c r="EL239" s="43"/>
      <c r="EM239" s="43"/>
      <c r="EN239" s="43"/>
      <c r="EO239" s="43"/>
      <c r="EP239" s="43"/>
      <c r="EQ239" s="43"/>
      <c r="ER239" s="43"/>
      <c r="ES239" s="43"/>
      <c r="ET239" s="43"/>
      <c r="EU239" s="43"/>
      <c r="EV239" s="43"/>
      <c r="EW239" s="43"/>
      <c r="EX239" s="43"/>
      <c r="EY239" s="43"/>
      <c r="EZ239" s="43"/>
      <c r="FA239" s="43"/>
      <c r="FB239" s="43"/>
      <c r="FC239" s="43"/>
      <c r="FD239" s="43"/>
      <c r="FE239" s="43"/>
      <c r="FF239" s="43"/>
      <c r="FG239" s="43"/>
      <c r="FH239" s="43"/>
      <c r="FI239" s="43"/>
      <c r="FJ239" s="43"/>
      <c r="FK239" s="43"/>
      <c r="FL239" s="43"/>
      <c r="FM239" s="43"/>
      <c r="FN239" s="43"/>
      <c r="FO239" s="43"/>
      <c r="FP239" s="43"/>
      <c r="FQ239" s="43"/>
      <c r="FR239" s="43"/>
      <c r="FS239" s="43"/>
      <c r="FT239" s="43"/>
      <c r="FU239" s="43"/>
      <c r="FV239" s="43"/>
      <c r="FW239" s="43"/>
      <c r="FX239" s="43"/>
      <c r="FY239" s="43"/>
      <c r="FZ239" s="43"/>
      <c r="GA239" s="43"/>
      <c r="GB239" s="43"/>
      <c r="GC239" s="43"/>
      <c r="GD239" s="43"/>
      <c r="GE239" s="43"/>
      <c r="GF239" s="43"/>
      <c r="GG239" s="43"/>
      <c r="GH239" s="43"/>
      <c r="GI239" s="43"/>
      <c r="GJ239" s="43"/>
      <c r="GK239" s="43"/>
      <c r="GL239" s="43"/>
      <c r="GM239" s="43"/>
      <c r="GN239" s="43"/>
      <c r="GO239" s="43"/>
      <c r="GP239" s="43"/>
      <c r="GQ239" s="43"/>
      <c r="GR239" s="43"/>
      <c r="GS239" s="43"/>
      <c r="GT239" s="43"/>
      <c r="GU239" s="43"/>
      <c r="GV239" s="43"/>
      <c r="GW239" s="43"/>
      <c r="GX239" s="43"/>
      <c r="GY239" s="43"/>
      <c r="GZ239" s="43"/>
      <c r="HA239" s="43"/>
      <c r="HB239" s="43"/>
      <c r="HC239" s="43"/>
      <c r="HD239" s="43"/>
      <c r="HE239" s="43"/>
      <c r="HF239" s="43"/>
      <c r="HG239" s="43"/>
      <c r="HH239" s="43"/>
      <c r="HI239" s="43"/>
      <c r="HJ239" s="43"/>
      <c r="HK239" s="43"/>
      <c r="HL239" s="43"/>
      <c r="HM239" s="43"/>
      <c r="HN239" s="43"/>
      <c r="HO239" s="43"/>
      <c r="HP239" s="43"/>
      <c r="HQ239" s="43"/>
      <c r="HR239" s="43"/>
      <c r="HS239" s="43"/>
      <c r="HT239" s="43"/>
      <c r="HU239" s="43"/>
      <c r="HV239" s="43"/>
      <c r="HW239" s="43"/>
      <c r="HX239" s="43"/>
      <c r="HY239" s="43"/>
      <c r="HZ239" s="43"/>
      <c r="IA239" s="43"/>
      <c r="IB239" s="43"/>
      <c r="IC239" s="43"/>
      <c r="ID239" s="43"/>
      <c r="IE239" s="43"/>
    </row>
    <row r="240" spans="1:239" s="5" customFormat="1" ht="15" x14ac:dyDescent="0.25">
      <c r="A240" s="37"/>
      <c r="C240" s="11"/>
      <c r="D240" s="11"/>
      <c r="E240" s="11"/>
      <c r="F240" s="11"/>
      <c r="G240" s="11"/>
      <c r="H240" s="11"/>
      <c r="I240" s="11"/>
      <c r="J240" s="11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</row>
    <row r="241" spans="1:239" s="5" customFormat="1" ht="15" x14ac:dyDescent="0.25">
      <c r="A241" s="37"/>
      <c r="C241" s="11"/>
      <c r="D241" s="11"/>
      <c r="E241" s="11"/>
      <c r="F241" s="11"/>
      <c r="G241" s="11"/>
      <c r="H241" s="11"/>
      <c r="I241" s="11"/>
      <c r="J241" s="11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</row>
    <row r="242" spans="1:239" s="5" customFormat="1" ht="15" x14ac:dyDescent="0.25">
      <c r="A242" s="37"/>
      <c r="C242" s="11"/>
      <c r="D242" s="11"/>
      <c r="E242" s="11"/>
      <c r="F242" s="11"/>
      <c r="G242" s="11"/>
      <c r="H242" s="11"/>
      <c r="I242" s="11"/>
      <c r="J242" s="11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</row>
    <row r="243" spans="1:239" s="5" customFormat="1" ht="15" x14ac:dyDescent="0.25">
      <c r="A243" s="37"/>
      <c r="C243" s="11"/>
      <c r="D243" s="11"/>
      <c r="E243" s="11"/>
      <c r="F243" s="11"/>
      <c r="G243" s="11"/>
      <c r="H243" s="11"/>
      <c r="I243" s="11"/>
      <c r="J243" s="11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</row>
    <row r="244" spans="1:239" s="5" customFormat="1" ht="15" x14ac:dyDescent="0.25">
      <c r="A244" s="37"/>
      <c r="C244" s="11"/>
      <c r="D244" s="11"/>
      <c r="E244" s="11"/>
      <c r="F244" s="11"/>
      <c r="G244" s="11"/>
      <c r="H244" s="11"/>
      <c r="I244" s="11"/>
      <c r="J244" s="11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</row>
    <row r="245" spans="1:239" s="5" customFormat="1" ht="15" x14ac:dyDescent="0.25">
      <c r="A245" s="37"/>
      <c r="C245" s="11"/>
      <c r="D245" s="11"/>
      <c r="E245" s="11"/>
      <c r="F245" s="11"/>
      <c r="G245" s="11"/>
      <c r="H245" s="11"/>
      <c r="I245" s="11"/>
      <c r="J245" s="11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</row>
    <row r="246" spans="1:239" s="5" customFormat="1" ht="15" x14ac:dyDescent="0.25">
      <c r="A246" s="37"/>
      <c r="C246" s="11"/>
      <c r="D246" s="11"/>
      <c r="E246" s="11"/>
      <c r="F246" s="11"/>
      <c r="G246" s="11"/>
      <c r="H246" s="11"/>
      <c r="I246" s="11"/>
      <c r="J246" s="11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</row>
    <row r="247" spans="1:239" s="5" customFormat="1" ht="15" x14ac:dyDescent="0.25">
      <c r="A247" s="37"/>
      <c r="C247" s="11"/>
      <c r="D247" s="11"/>
      <c r="E247" s="11"/>
      <c r="F247" s="11"/>
      <c r="G247" s="11"/>
      <c r="H247" s="11"/>
      <c r="I247" s="11"/>
      <c r="J247" s="11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</row>
    <row r="248" spans="1:239" s="5" customFormat="1" ht="15" x14ac:dyDescent="0.25">
      <c r="A248" s="37"/>
      <c r="C248" s="11"/>
      <c r="D248" s="11"/>
      <c r="E248" s="11"/>
      <c r="F248" s="11"/>
      <c r="G248" s="11"/>
      <c r="H248" s="11"/>
      <c r="I248" s="11"/>
      <c r="J248" s="11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</row>
    <row r="249" spans="1:239" s="5" customFormat="1" ht="15" x14ac:dyDescent="0.25">
      <c r="A249" s="37"/>
      <c r="C249" s="11"/>
      <c r="D249" s="11"/>
      <c r="E249" s="11"/>
      <c r="F249" s="11"/>
      <c r="G249" s="11"/>
      <c r="H249" s="11"/>
      <c r="I249" s="11"/>
      <c r="J249" s="11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</row>
    <row r="250" spans="1:239" s="5" customFormat="1" ht="15" x14ac:dyDescent="0.25">
      <c r="A250" s="37"/>
      <c r="C250" s="11"/>
      <c r="D250" s="11"/>
      <c r="E250" s="11"/>
      <c r="F250" s="11"/>
      <c r="G250" s="11"/>
      <c r="H250" s="11"/>
      <c r="I250" s="11"/>
      <c r="J250" s="11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</row>
    <row r="251" spans="1:239" s="5" customFormat="1" ht="15" x14ac:dyDescent="0.25">
      <c r="A251" s="37"/>
      <c r="C251" s="11"/>
      <c r="D251" s="11"/>
      <c r="E251" s="11"/>
      <c r="F251" s="11"/>
      <c r="G251" s="11"/>
      <c r="H251" s="11"/>
      <c r="I251" s="11"/>
      <c r="J251" s="11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</row>
    <row r="252" spans="1:239" s="5" customFormat="1" ht="15" x14ac:dyDescent="0.25">
      <c r="A252" s="37"/>
      <c r="C252" s="11"/>
      <c r="D252" s="11"/>
      <c r="E252" s="11"/>
      <c r="F252" s="11"/>
      <c r="G252" s="11"/>
      <c r="H252" s="11"/>
      <c r="I252" s="11"/>
      <c r="J252" s="11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</row>
    <row r="253" spans="1:239" s="5" customFormat="1" ht="15" x14ac:dyDescent="0.25">
      <c r="A253" s="37"/>
      <c r="C253" s="11"/>
      <c r="D253" s="11"/>
      <c r="E253" s="11"/>
      <c r="F253" s="11"/>
      <c r="G253" s="11"/>
      <c r="H253" s="11"/>
      <c r="I253" s="11"/>
      <c r="J253" s="11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</row>
    <row r="254" spans="1:239" s="5" customFormat="1" ht="15" x14ac:dyDescent="0.25">
      <c r="A254" s="37"/>
      <c r="C254" s="11"/>
      <c r="D254" s="11"/>
      <c r="E254" s="11"/>
      <c r="F254" s="11"/>
      <c r="G254" s="11"/>
      <c r="H254" s="11"/>
      <c r="I254" s="11"/>
      <c r="J254" s="11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</row>
    <row r="255" spans="1:239" s="5" customFormat="1" ht="15" x14ac:dyDescent="0.25">
      <c r="A255" s="37"/>
      <c r="C255" s="11"/>
      <c r="D255" s="11"/>
      <c r="E255" s="11"/>
      <c r="F255" s="11"/>
      <c r="G255" s="11"/>
      <c r="H255" s="11"/>
      <c r="I255" s="11"/>
      <c r="J255" s="11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</row>
    <row r="256" spans="1:239" s="5" customFormat="1" ht="15" x14ac:dyDescent="0.25">
      <c r="A256" s="37"/>
      <c r="C256" s="11"/>
      <c r="D256" s="11"/>
      <c r="E256" s="11"/>
      <c r="F256" s="11"/>
      <c r="G256" s="11"/>
      <c r="H256" s="11"/>
      <c r="I256" s="11"/>
      <c r="J256" s="11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</row>
    <row r="257" spans="1:239" s="5" customFormat="1" ht="15" x14ac:dyDescent="0.25">
      <c r="A257" s="37"/>
      <c r="C257" s="11"/>
      <c r="D257" s="11"/>
      <c r="E257" s="11"/>
      <c r="F257" s="11"/>
      <c r="G257" s="11"/>
      <c r="H257" s="11"/>
      <c r="I257" s="11"/>
      <c r="J257" s="11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</row>
    <row r="258" spans="1:239" s="5" customFormat="1" ht="15" x14ac:dyDescent="0.25">
      <c r="A258" s="37"/>
      <c r="B258" s="5" t="s">
        <v>85</v>
      </c>
      <c r="C258" s="11"/>
      <c r="D258" s="11"/>
      <c r="E258" s="11"/>
      <c r="F258" s="11"/>
      <c r="G258" s="11"/>
      <c r="H258" s="11"/>
      <c r="I258" s="11"/>
      <c r="J258" s="11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</row>
    <row r="259" spans="1:239" s="5" customFormat="1" ht="15" x14ac:dyDescent="0.25">
      <c r="A259" s="32" t="s">
        <v>157</v>
      </c>
      <c r="B259" s="29" t="s">
        <v>0</v>
      </c>
      <c r="C259" s="29" t="s">
        <v>6</v>
      </c>
      <c r="D259" s="35" t="s">
        <v>158</v>
      </c>
      <c r="E259" s="29" t="s">
        <v>2</v>
      </c>
      <c r="F259" s="29"/>
      <c r="G259" s="29" t="s">
        <v>8</v>
      </c>
      <c r="H259" s="29"/>
      <c r="I259" s="29" t="s">
        <v>7</v>
      </c>
      <c r="J259" s="30" t="s">
        <v>5</v>
      </c>
      <c r="K259" s="5" t="s">
        <v>9</v>
      </c>
      <c r="L259" s="5" t="s">
        <v>10</v>
      </c>
      <c r="M259" s="5" t="s">
        <v>65</v>
      </c>
      <c r="N259" s="5" t="s">
        <v>11</v>
      </c>
      <c r="O259" s="5" t="s">
        <v>12</v>
      </c>
      <c r="P259" s="5" t="s">
        <v>13</v>
      </c>
      <c r="Q259" s="5" t="s">
        <v>14</v>
      </c>
      <c r="R259" s="5" t="s">
        <v>15</v>
      </c>
      <c r="S259" s="5" t="s">
        <v>16</v>
      </c>
      <c r="T259" s="5" t="s">
        <v>17</v>
      </c>
      <c r="U259" s="5" t="s">
        <v>18</v>
      </c>
      <c r="V259" s="5" t="s">
        <v>19</v>
      </c>
      <c r="W259" s="5" t="s">
        <v>20</v>
      </c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</row>
    <row r="260" spans="1:239" s="5" customFormat="1" ht="30" x14ac:dyDescent="0.25">
      <c r="A260" s="33"/>
      <c r="B260" s="29"/>
      <c r="C260" s="29"/>
      <c r="D260" s="36"/>
      <c r="E260" s="27" t="s">
        <v>1</v>
      </c>
      <c r="F260" s="27" t="s">
        <v>3</v>
      </c>
      <c r="G260" s="27" t="s">
        <v>1</v>
      </c>
      <c r="H260" s="27" t="s">
        <v>4</v>
      </c>
      <c r="I260" s="29"/>
      <c r="J260" s="31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</row>
    <row r="261" spans="1:239" s="17" customFormat="1" ht="15" x14ac:dyDescent="0.25">
      <c r="A261" s="38" t="str">
        <f>""</f>
        <v/>
      </c>
      <c r="B261" s="17" t="s">
        <v>147</v>
      </c>
      <c r="C261" s="23">
        <v>30</v>
      </c>
      <c r="D261" s="23"/>
      <c r="E261" s="24">
        <v>0.23</v>
      </c>
      <c r="F261" s="24">
        <v>0</v>
      </c>
      <c r="G261" s="24">
        <v>0.02</v>
      </c>
      <c r="H261" s="24">
        <v>0.05</v>
      </c>
      <c r="I261" s="24">
        <v>0.68</v>
      </c>
      <c r="J261" s="24">
        <v>4.38</v>
      </c>
      <c r="K261" s="24">
        <v>0</v>
      </c>
      <c r="L261" s="24">
        <v>0</v>
      </c>
      <c r="M261" s="24">
        <v>0</v>
      </c>
      <c r="N261" s="24">
        <v>0</v>
      </c>
      <c r="O261" s="24">
        <v>1.0900000000000001</v>
      </c>
      <c r="P261" s="24">
        <v>0.05</v>
      </c>
      <c r="Q261" s="24">
        <v>0.46</v>
      </c>
      <c r="R261" s="24">
        <v>0</v>
      </c>
      <c r="S261" s="24">
        <v>0</v>
      </c>
      <c r="T261" s="24">
        <v>0.05</v>
      </c>
      <c r="U261" s="24">
        <v>0.25</v>
      </c>
      <c r="V261" s="24">
        <v>4</v>
      </c>
      <c r="W261" s="24">
        <v>62.04</v>
      </c>
      <c r="X261" s="17">
        <v>0</v>
      </c>
      <c r="Y261" s="17">
        <v>15.88</v>
      </c>
      <c r="Z261" s="17">
        <v>12.35</v>
      </c>
      <c r="AA261" s="17">
        <v>17.64</v>
      </c>
      <c r="AB261" s="17">
        <v>15.29</v>
      </c>
      <c r="AC261" s="17">
        <v>3.53</v>
      </c>
      <c r="AD261" s="17">
        <v>12.35</v>
      </c>
      <c r="AE261" s="17">
        <v>2.94</v>
      </c>
      <c r="AF261" s="17">
        <v>10</v>
      </c>
      <c r="AG261" s="17">
        <v>15.29</v>
      </c>
      <c r="AH261" s="17">
        <v>26.46</v>
      </c>
      <c r="AI261" s="17">
        <v>31.16</v>
      </c>
      <c r="AJ261" s="17">
        <v>5.88</v>
      </c>
      <c r="AK261" s="17">
        <v>16.46</v>
      </c>
      <c r="AL261" s="17">
        <v>82.32</v>
      </c>
      <c r="AM261" s="17">
        <v>0</v>
      </c>
      <c r="AN261" s="17">
        <v>10</v>
      </c>
      <c r="AO261" s="17">
        <v>15.88</v>
      </c>
      <c r="AP261" s="17">
        <v>12.35</v>
      </c>
      <c r="AQ261" s="17">
        <v>4.12</v>
      </c>
      <c r="AR261" s="17">
        <v>0</v>
      </c>
      <c r="AS261" s="17">
        <v>0</v>
      </c>
      <c r="AT261" s="17">
        <v>0</v>
      </c>
      <c r="AU261" s="17">
        <v>0</v>
      </c>
      <c r="AV261" s="17">
        <v>0</v>
      </c>
      <c r="AW261" s="17">
        <v>0</v>
      </c>
      <c r="AX261" s="17">
        <v>0</v>
      </c>
      <c r="AY261" s="17">
        <v>0</v>
      </c>
      <c r="AZ261" s="17">
        <v>0</v>
      </c>
      <c r="BA261" s="17">
        <v>0</v>
      </c>
      <c r="BB261" s="17">
        <v>0</v>
      </c>
      <c r="BC261" s="17">
        <v>0</v>
      </c>
      <c r="BD261" s="17">
        <v>0</v>
      </c>
      <c r="BE261" s="17">
        <v>0</v>
      </c>
      <c r="BF261" s="17">
        <v>0</v>
      </c>
      <c r="BG261" s="17">
        <v>0</v>
      </c>
      <c r="BH261" s="17">
        <v>0</v>
      </c>
      <c r="BI261" s="17">
        <v>0</v>
      </c>
      <c r="BJ261" s="17">
        <v>0</v>
      </c>
      <c r="BK261" s="17">
        <v>0</v>
      </c>
      <c r="BL261" s="17">
        <v>0</v>
      </c>
      <c r="BM261" s="17">
        <v>0</v>
      </c>
      <c r="BN261" s="17">
        <v>0</v>
      </c>
      <c r="BO261" s="17">
        <v>0</v>
      </c>
      <c r="BP261" s="17">
        <v>57</v>
      </c>
      <c r="BR261" s="17">
        <v>5.88</v>
      </c>
      <c r="BY261" s="41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</row>
    <row r="262" spans="1:239" s="17" customFormat="1" ht="15" x14ac:dyDescent="0.25">
      <c r="A262" s="38" t="str">
        <f>"340"</f>
        <v>340</v>
      </c>
      <c r="B262" s="17" t="s">
        <v>110</v>
      </c>
      <c r="C262" s="18" t="str">
        <f>"150"</f>
        <v>150</v>
      </c>
      <c r="D262" s="18"/>
      <c r="E262" s="18">
        <v>14.41</v>
      </c>
      <c r="F262" s="18">
        <v>14.41</v>
      </c>
      <c r="G262" s="18">
        <v>17.940000000000001</v>
      </c>
      <c r="H262" s="18">
        <v>0</v>
      </c>
      <c r="I262" s="18">
        <v>1.83</v>
      </c>
      <c r="J262" s="18">
        <v>226.16257999999999</v>
      </c>
      <c r="K262" s="17">
        <v>7.16</v>
      </c>
      <c r="L262" s="17">
        <v>0.15</v>
      </c>
      <c r="M262" s="17">
        <v>6.72</v>
      </c>
      <c r="N262" s="17">
        <v>0</v>
      </c>
      <c r="O262" s="17">
        <v>1.83</v>
      </c>
      <c r="P262" s="17">
        <v>0</v>
      </c>
      <c r="Q262" s="17">
        <v>0</v>
      </c>
      <c r="R262" s="17">
        <v>0</v>
      </c>
      <c r="S262" s="17">
        <v>0</v>
      </c>
      <c r="T262" s="17">
        <v>0.02</v>
      </c>
      <c r="U262" s="17">
        <v>1.89</v>
      </c>
      <c r="V262" s="17">
        <v>322.52</v>
      </c>
      <c r="W262" s="17">
        <v>174.48</v>
      </c>
      <c r="X262" s="17">
        <v>0</v>
      </c>
      <c r="Y262" s="17">
        <v>838.87</v>
      </c>
      <c r="Z262" s="17">
        <v>649.28</v>
      </c>
      <c r="AA262" s="17">
        <v>1442.95</v>
      </c>
      <c r="AB262" s="17">
        <v>1079.8699999999999</v>
      </c>
      <c r="AC262" s="17">
        <v>559.61</v>
      </c>
      <c r="AD262" s="17">
        <v>763.7</v>
      </c>
      <c r="AE262" s="17">
        <v>251.39</v>
      </c>
      <c r="AF262" s="17">
        <v>916.69</v>
      </c>
      <c r="AG262" s="17">
        <v>926.05</v>
      </c>
      <c r="AH262" s="17">
        <v>1312.84</v>
      </c>
      <c r="AI262" s="17">
        <v>1745.97</v>
      </c>
      <c r="AJ262" s="17">
        <v>471.31</v>
      </c>
      <c r="AK262" s="17">
        <v>676.85</v>
      </c>
      <c r="AL262" s="17">
        <v>2797.52</v>
      </c>
      <c r="AM262" s="17">
        <v>15.97</v>
      </c>
      <c r="AN262" s="17">
        <v>624.6</v>
      </c>
      <c r="AO262" s="17">
        <v>1167.3</v>
      </c>
      <c r="AP262" s="17">
        <v>633.48</v>
      </c>
      <c r="AQ262" s="17">
        <v>363.36</v>
      </c>
      <c r="AR262" s="17">
        <v>0.39</v>
      </c>
      <c r="AS262" s="17">
        <v>0.41</v>
      </c>
      <c r="AT262" s="17">
        <v>0.3</v>
      </c>
      <c r="AU262" s="17">
        <v>0.72</v>
      </c>
      <c r="AV262" s="17">
        <v>0.12</v>
      </c>
      <c r="AW262" s="17">
        <v>0.61</v>
      </c>
      <c r="AX262" s="17">
        <v>0</v>
      </c>
      <c r="AY262" s="17">
        <v>2.25</v>
      </c>
      <c r="AZ262" s="17">
        <v>0</v>
      </c>
      <c r="BA262" s="17">
        <v>0.7</v>
      </c>
      <c r="BB262" s="17">
        <v>0.19</v>
      </c>
      <c r="BC262" s="17">
        <v>0.15</v>
      </c>
      <c r="BD262" s="17">
        <v>0</v>
      </c>
      <c r="BE262" s="17">
        <v>0.31</v>
      </c>
      <c r="BF262" s="17">
        <v>0.22</v>
      </c>
      <c r="BG262" s="17">
        <v>8.84</v>
      </c>
      <c r="BH262" s="17">
        <v>0</v>
      </c>
      <c r="BI262" s="17">
        <v>0</v>
      </c>
      <c r="BJ262" s="17">
        <v>2.68</v>
      </c>
      <c r="BK262" s="17">
        <v>7.0000000000000007E-2</v>
      </c>
      <c r="BL262" s="17">
        <v>0.02</v>
      </c>
      <c r="BM262" s="17">
        <v>0</v>
      </c>
      <c r="BN262" s="17">
        <v>0</v>
      </c>
      <c r="BO262" s="17">
        <v>0</v>
      </c>
      <c r="BP262" s="17">
        <v>105.67</v>
      </c>
      <c r="BR262" s="17">
        <v>315.27</v>
      </c>
      <c r="BY262" s="41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</row>
    <row r="263" spans="1:239" s="17" customFormat="1" ht="15" x14ac:dyDescent="0.25">
      <c r="A263" s="38" t="str">
        <f>"686"</f>
        <v>686</v>
      </c>
      <c r="B263" s="17" t="s">
        <v>97</v>
      </c>
      <c r="C263" s="18" t="str">
        <f>"186"</f>
        <v>186</v>
      </c>
      <c r="D263" s="18"/>
      <c r="E263" s="18">
        <v>0.23</v>
      </c>
      <c r="F263" s="18">
        <v>0</v>
      </c>
      <c r="G263" s="18">
        <v>0.05</v>
      </c>
      <c r="H263" s="18">
        <v>0.05</v>
      </c>
      <c r="I263" s="18">
        <v>13.43</v>
      </c>
      <c r="J263" s="18">
        <v>53.977384000000001</v>
      </c>
      <c r="K263" s="17">
        <v>0</v>
      </c>
      <c r="L263" s="17">
        <v>0</v>
      </c>
      <c r="M263" s="17">
        <v>0</v>
      </c>
      <c r="N263" s="17">
        <v>0</v>
      </c>
      <c r="O263" s="17">
        <v>13.43</v>
      </c>
      <c r="P263" s="17">
        <v>0</v>
      </c>
      <c r="Q263" s="17">
        <v>0.22</v>
      </c>
      <c r="R263" s="17">
        <v>0</v>
      </c>
      <c r="S263" s="17">
        <v>0</v>
      </c>
      <c r="T263" s="17">
        <v>0.37</v>
      </c>
      <c r="U263" s="17">
        <v>0.1</v>
      </c>
      <c r="V263" s="17">
        <v>0.84</v>
      </c>
      <c r="W263" s="17">
        <v>10.89</v>
      </c>
      <c r="X263" s="17">
        <v>0</v>
      </c>
      <c r="Y263" s="17">
        <v>0.89</v>
      </c>
      <c r="Z263" s="17">
        <v>1.02</v>
      </c>
      <c r="AA263" s="17">
        <v>0.83</v>
      </c>
      <c r="AB263" s="17">
        <v>1.53</v>
      </c>
      <c r="AC263" s="17">
        <v>0.38</v>
      </c>
      <c r="AD263" s="17">
        <v>1.59</v>
      </c>
      <c r="AE263" s="17">
        <v>0</v>
      </c>
      <c r="AF263" s="17">
        <v>2.04</v>
      </c>
      <c r="AG263" s="17">
        <v>0</v>
      </c>
      <c r="AH263" s="17">
        <v>0</v>
      </c>
      <c r="AI263" s="17">
        <v>0</v>
      </c>
      <c r="AJ263" s="17">
        <v>1.1499999999999999</v>
      </c>
      <c r="AK263" s="17">
        <v>0</v>
      </c>
      <c r="AL263" s="17">
        <v>0</v>
      </c>
      <c r="AM263" s="17">
        <v>0</v>
      </c>
      <c r="AN263" s="17">
        <v>0</v>
      </c>
      <c r="AO263" s="17">
        <v>0</v>
      </c>
      <c r="AP263" s="17">
        <v>0</v>
      </c>
      <c r="AQ263" s="17">
        <v>0</v>
      </c>
      <c r="AR263" s="17">
        <v>0</v>
      </c>
      <c r="AS263" s="17">
        <v>0</v>
      </c>
      <c r="AT263" s="17">
        <v>0</v>
      </c>
      <c r="AU263" s="17">
        <v>0</v>
      </c>
      <c r="AV263" s="17">
        <v>0</v>
      </c>
      <c r="AW263" s="17">
        <v>0</v>
      </c>
      <c r="AX263" s="17">
        <v>0</v>
      </c>
      <c r="AY263" s="17">
        <v>0</v>
      </c>
      <c r="AZ263" s="17">
        <v>0</v>
      </c>
      <c r="BA263" s="17">
        <v>0</v>
      </c>
      <c r="BB263" s="17">
        <v>0</v>
      </c>
      <c r="BC263" s="17">
        <v>0</v>
      </c>
      <c r="BD263" s="17">
        <v>0</v>
      </c>
      <c r="BE263" s="17">
        <v>0</v>
      </c>
      <c r="BF263" s="17">
        <v>0</v>
      </c>
      <c r="BG263" s="17">
        <v>0</v>
      </c>
      <c r="BH263" s="17">
        <v>0</v>
      </c>
      <c r="BI263" s="17">
        <v>0</v>
      </c>
      <c r="BJ263" s="17">
        <v>0</v>
      </c>
      <c r="BK263" s="17">
        <v>0</v>
      </c>
      <c r="BL263" s="17">
        <v>0</v>
      </c>
      <c r="BM263" s="17">
        <v>0</v>
      </c>
      <c r="BN263" s="17">
        <v>0</v>
      </c>
      <c r="BO263" s="17">
        <v>0</v>
      </c>
      <c r="BP263" s="17">
        <v>185.8</v>
      </c>
      <c r="BR263" s="17">
        <v>0.1</v>
      </c>
      <c r="BY263" s="41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</row>
    <row r="264" spans="1:239" s="17" customFormat="1" ht="15" x14ac:dyDescent="0.25">
      <c r="A264" s="38" t="str">
        <f>"738"</f>
        <v>738</v>
      </c>
      <c r="B264" s="17" t="s">
        <v>120</v>
      </c>
      <c r="C264" s="18" t="str">
        <f>"50"</f>
        <v>50</v>
      </c>
      <c r="D264" s="18"/>
      <c r="E264" s="18">
        <v>2.91</v>
      </c>
      <c r="F264" s="18">
        <v>0.22</v>
      </c>
      <c r="G264" s="18">
        <v>1.0900000000000001</v>
      </c>
      <c r="H264" s="18">
        <v>1.36</v>
      </c>
      <c r="I264" s="18">
        <v>21.56</v>
      </c>
      <c r="J264" s="18">
        <v>110.48809516665999</v>
      </c>
      <c r="K264" s="17">
        <v>0.22</v>
      </c>
      <c r="L264" s="17">
        <v>0.64</v>
      </c>
      <c r="M264" s="17">
        <v>0.21</v>
      </c>
      <c r="N264" s="17">
        <v>0</v>
      </c>
      <c r="O264" s="17">
        <v>5.78</v>
      </c>
      <c r="P264" s="17">
        <v>15.78</v>
      </c>
      <c r="Q264" s="17">
        <v>1.02</v>
      </c>
      <c r="R264" s="17">
        <v>0</v>
      </c>
      <c r="S264" s="17">
        <v>0</v>
      </c>
      <c r="T264" s="17">
        <v>0.11</v>
      </c>
      <c r="U264" s="17">
        <v>0.61</v>
      </c>
      <c r="V264" s="17">
        <v>153.91999999999999</v>
      </c>
      <c r="W264" s="17">
        <v>62.77</v>
      </c>
      <c r="X264" s="17">
        <v>0</v>
      </c>
      <c r="Y264" s="17">
        <v>125.94</v>
      </c>
      <c r="Z264" s="17">
        <v>114.93</v>
      </c>
      <c r="AA264" s="17">
        <v>213.22</v>
      </c>
      <c r="AB264" s="17">
        <v>79.64</v>
      </c>
      <c r="AC264" s="17">
        <v>43.58</v>
      </c>
      <c r="AD264" s="17">
        <v>87.84</v>
      </c>
      <c r="AE264" s="17">
        <v>27.77</v>
      </c>
      <c r="AF264" s="17">
        <v>131.94</v>
      </c>
      <c r="AG264" s="17">
        <v>91.08</v>
      </c>
      <c r="AH264" s="17">
        <v>110.01</v>
      </c>
      <c r="AI264" s="17">
        <v>109.26</v>
      </c>
      <c r="AJ264" s="17">
        <v>54.5</v>
      </c>
      <c r="AK264" s="17">
        <v>93.18</v>
      </c>
      <c r="AL264" s="17">
        <v>775.01</v>
      </c>
      <c r="AM264" s="17">
        <v>1.93</v>
      </c>
      <c r="AN264" s="17">
        <v>241</v>
      </c>
      <c r="AO264" s="17">
        <v>134.83000000000001</v>
      </c>
      <c r="AP264" s="17">
        <v>70.62</v>
      </c>
      <c r="AQ264" s="17">
        <v>52.39</v>
      </c>
      <c r="AR264" s="17">
        <v>0</v>
      </c>
      <c r="AS264" s="17">
        <v>0</v>
      </c>
      <c r="AT264" s="17">
        <v>0</v>
      </c>
      <c r="AU264" s="17">
        <v>0</v>
      </c>
      <c r="AV264" s="17">
        <v>0</v>
      </c>
      <c r="AW264" s="17">
        <v>0</v>
      </c>
      <c r="AX264" s="17">
        <v>0</v>
      </c>
      <c r="AY264" s="17">
        <v>0.09</v>
      </c>
      <c r="AZ264" s="17">
        <v>0</v>
      </c>
      <c r="BA264" s="17">
        <v>0.04</v>
      </c>
      <c r="BB264" s="17">
        <v>0</v>
      </c>
      <c r="BC264" s="17">
        <v>0.01</v>
      </c>
      <c r="BD264" s="17">
        <v>0</v>
      </c>
      <c r="BE264" s="17">
        <v>0</v>
      </c>
      <c r="BF264" s="17">
        <v>0</v>
      </c>
      <c r="BG264" s="17">
        <v>0.24</v>
      </c>
      <c r="BH264" s="17">
        <v>0</v>
      </c>
      <c r="BI264" s="17">
        <v>0</v>
      </c>
      <c r="BJ264" s="17">
        <v>0.73</v>
      </c>
      <c r="BK264" s="17">
        <v>0.01</v>
      </c>
      <c r="BL264" s="17">
        <v>0</v>
      </c>
      <c r="BM264" s="17">
        <v>0</v>
      </c>
      <c r="BN264" s="17">
        <v>0</v>
      </c>
      <c r="BO264" s="17">
        <v>0</v>
      </c>
      <c r="BP264" s="17">
        <v>28.79</v>
      </c>
      <c r="BR264" s="17">
        <v>2.0299999999999998</v>
      </c>
      <c r="BY264" s="41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</row>
    <row r="265" spans="1:239" s="15" customFormat="1" ht="15" x14ac:dyDescent="0.25">
      <c r="A265" s="28" t="str">
        <f>"-"</f>
        <v>-</v>
      </c>
      <c r="B265" s="15" t="s">
        <v>74</v>
      </c>
      <c r="C265" s="16" t="str">
        <f>"30"</f>
        <v>30</v>
      </c>
      <c r="D265" s="16"/>
      <c r="E265" s="16">
        <v>1.98</v>
      </c>
      <c r="F265" s="16">
        <v>0</v>
      </c>
      <c r="G265" s="16">
        <v>0.2</v>
      </c>
      <c r="H265" s="16">
        <v>0.2</v>
      </c>
      <c r="I265" s="16">
        <v>14.01</v>
      </c>
      <c r="J265" s="16">
        <v>67.170299999999997</v>
      </c>
      <c r="K265" s="15">
        <v>0</v>
      </c>
      <c r="L265" s="15">
        <v>0</v>
      </c>
      <c r="M265" s="15">
        <v>0</v>
      </c>
      <c r="N265" s="15">
        <v>0</v>
      </c>
      <c r="O265" s="15">
        <v>0.33</v>
      </c>
      <c r="P265" s="15">
        <v>13.68</v>
      </c>
      <c r="Q265" s="15">
        <v>0.06</v>
      </c>
      <c r="R265" s="15">
        <v>0</v>
      </c>
      <c r="S265" s="15">
        <v>0</v>
      </c>
      <c r="T265" s="15">
        <v>0</v>
      </c>
      <c r="U265" s="15">
        <v>0.54</v>
      </c>
      <c r="V265" s="15">
        <v>0</v>
      </c>
      <c r="W265" s="15">
        <v>0</v>
      </c>
      <c r="X265" s="15">
        <v>0</v>
      </c>
      <c r="Y265" s="15">
        <v>95.79</v>
      </c>
      <c r="Z265" s="15">
        <v>99.7</v>
      </c>
      <c r="AA265" s="15">
        <v>152.69</v>
      </c>
      <c r="AB265" s="15">
        <v>50.63</v>
      </c>
      <c r="AC265" s="15">
        <v>30.02</v>
      </c>
      <c r="AD265" s="15">
        <v>60.03</v>
      </c>
      <c r="AE265" s="15">
        <v>22.71</v>
      </c>
      <c r="AF265" s="15">
        <v>108.58</v>
      </c>
      <c r="AG265" s="15">
        <v>67.34</v>
      </c>
      <c r="AH265" s="15">
        <v>93.96</v>
      </c>
      <c r="AI265" s="15">
        <v>77.52</v>
      </c>
      <c r="AJ265" s="15">
        <v>40.72</v>
      </c>
      <c r="AK265" s="15">
        <v>72.040000000000006</v>
      </c>
      <c r="AL265" s="15">
        <v>602.39</v>
      </c>
      <c r="AM265" s="15">
        <v>0</v>
      </c>
      <c r="AN265" s="15">
        <v>196.27</v>
      </c>
      <c r="AO265" s="15">
        <v>85.35</v>
      </c>
      <c r="AP265" s="15">
        <v>56.64</v>
      </c>
      <c r="AQ265" s="15">
        <v>44.89</v>
      </c>
      <c r="AR265" s="15">
        <v>0</v>
      </c>
      <c r="AS265" s="15">
        <v>0</v>
      </c>
      <c r="AT265" s="15">
        <v>0</v>
      </c>
      <c r="AU265" s="15">
        <v>0</v>
      </c>
      <c r="AV265" s="15">
        <v>0</v>
      </c>
      <c r="AW265" s="15">
        <v>0</v>
      </c>
      <c r="AX265" s="15">
        <v>0</v>
      </c>
      <c r="AY265" s="15">
        <v>0.02</v>
      </c>
      <c r="AZ265" s="15">
        <v>0</v>
      </c>
      <c r="BA265" s="15">
        <v>0</v>
      </c>
      <c r="BB265" s="15">
        <v>0</v>
      </c>
      <c r="BC265" s="15">
        <v>0</v>
      </c>
      <c r="BD265" s="15">
        <v>0</v>
      </c>
      <c r="BE265" s="15">
        <v>0</v>
      </c>
      <c r="BF265" s="15">
        <v>0</v>
      </c>
      <c r="BG265" s="15">
        <v>0.02</v>
      </c>
      <c r="BH265" s="15">
        <v>0</v>
      </c>
      <c r="BI265" s="15">
        <v>0</v>
      </c>
      <c r="BJ265" s="15">
        <v>0.08</v>
      </c>
      <c r="BK265" s="15">
        <v>0</v>
      </c>
      <c r="BL265" s="15">
        <v>0</v>
      </c>
      <c r="BM265" s="15">
        <v>0</v>
      </c>
      <c r="BN265" s="15">
        <v>0</v>
      </c>
      <c r="BO265" s="15">
        <v>0</v>
      </c>
      <c r="BP265" s="15">
        <v>11.73</v>
      </c>
      <c r="BR265" s="15">
        <v>0</v>
      </c>
      <c r="BY265" s="4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</row>
    <row r="266" spans="1:239" s="19" customFormat="1" ht="14.25" x14ac:dyDescent="0.2">
      <c r="A266" s="39"/>
      <c r="B266" s="19" t="s">
        <v>75</v>
      </c>
      <c r="C266" s="20"/>
      <c r="D266" s="20"/>
      <c r="E266" s="21">
        <f t="shared" ref="E266:W266" si="19">SUM(E261:E265)</f>
        <v>19.760000000000002</v>
      </c>
      <c r="F266" s="21">
        <f t="shared" si="19"/>
        <v>14.63</v>
      </c>
      <c r="G266" s="21">
        <f t="shared" si="19"/>
        <v>19.3</v>
      </c>
      <c r="H266" s="21">
        <f t="shared" si="19"/>
        <v>1.6600000000000001</v>
      </c>
      <c r="I266" s="21">
        <f t="shared" si="19"/>
        <v>51.51</v>
      </c>
      <c r="J266" s="21">
        <f t="shared" si="19"/>
        <v>462.17835916665996</v>
      </c>
      <c r="K266" s="21">
        <f t="shared" si="19"/>
        <v>7.38</v>
      </c>
      <c r="L266" s="21">
        <f t="shared" si="19"/>
        <v>0.79</v>
      </c>
      <c r="M266" s="21">
        <f t="shared" si="19"/>
        <v>6.93</v>
      </c>
      <c r="N266" s="21">
        <f t="shared" si="19"/>
        <v>0</v>
      </c>
      <c r="O266" s="21">
        <f t="shared" si="19"/>
        <v>22.46</v>
      </c>
      <c r="P266" s="21">
        <f t="shared" si="19"/>
        <v>29.509999999999998</v>
      </c>
      <c r="Q266" s="21">
        <f t="shared" si="19"/>
        <v>1.7600000000000002</v>
      </c>
      <c r="R266" s="21">
        <f t="shared" si="19"/>
        <v>0</v>
      </c>
      <c r="S266" s="21">
        <f t="shared" si="19"/>
        <v>0</v>
      </c>
      <c r="T266" s="21">
        <f t="shared" si="19"/>
        <v>0.55000000000000004</v>
      </c>
      <c r="U266" s="21">
        <f t="shared" si="19"/>
        <v>3.3899999999999997</v>
      </c>
      <c r="V266" s="21">
        <f t="shared" si="19"/>
        <v>481.28</v>
      </c>
      <c r="W266" s="21">
        <f t="shared" si="19"/>
        <v>310.17999999999995</v>
      </c>
      <c r="X266" s="21">
        <v>0</v>
      </c>
      <c r="Y266" s="21">
        <v>1077.3699999999999</v>
      </c>
      <c r="Z266" s="21">
        <v>877.28</v>
      </c>
      <c r="AA266" s="21">
        <v>1827.31</v>
      </c>
      <c r="AB266" s="21">
        <v>1226.96</v>
      </c>
      <c r="AC266" s="21">
        <v>637.11</v>
      </c>
      <c r="AD266" s="21">
        <v>925.5</v>
      </c>
      <c r="AE266" s="21">
        <v>304.81</v>
      </c>
      <c r="AF266" s="21">
        <v>1169.24</v>
      </c>
      <c r="AG266" s="21">
        <v>1099.75</v>
      </c>
      <c r="AH266" s="21">
        <v>1543.27</v>
      </c>
      <c r="AI266" s="21">
        <v>1963.91</v>
      </c>
      <c r="AJ266" s="21">
        <v>573.54999999999995</v>
      </c>
      <c r="AK266" s="21">
        <v>858.53</v>
      </c>
      <c r="AL266" s="21">
        <v>4257.24</v>
      </c>
      <c r="AM266" s="21">
        <v>17.899999999999999</v>
      </c>
      <c r="AN266" s="21">
        <v>1071.8699999999999</v>
      </c>
      <c r="AO266" s="21">
        <v>1403.35</v>
      </c>
      <c r="AP266" s="21">
        <v>773.09</v>
      </c>
      <c r="AQ266" s="21">
        <v>464.76</v>
      </c>
      <c r="AR266" s="21">
        <v>0.39</v>
      </c>
      <c r="AS266" s="21">
        <v>0.41</v>
      </c>
      <c r="AT266" s="21">
        <v>0.3</v>
      </c>
      <c r="AU266" s="21">
        <v>0.72</v>
      </c>
      <c r="AV266" s="21">
        <v>0.12</v>
      </c>
      <c r="AW266" s="21">
        <v>0.61</v>
      </c>
      <c r="AX266" s="21">
        <v>0</v>
      </c>
      <c r="AY266" s="21">
        <v>2.36</v>
      </c>
      <c r="AZ266" s="21">
        <v>0</v>
      </c>
      <c r="BA266" s="21">
        <v>0.74</v>
      </c>
      <c r="BB266" s="21">
        <v>0.2</v>
      </c>
      <c r="BC266" s="21">
        <v>0.15</v>
      </c>
      <c r="BD266" s="21">
        <v>0</v>
      </c>
      <c r="BE266" s="21">
        <v>0.31</v>
      </c>
      <c r="BF266" s="21">
        <v>0.23</v>
      </c>
      <c r="BG266" s="21">
        <v>9.09</v>
      </c>
      <c r="BH266" s="21">
        <v>0</v>
      </c>
      <c r="BI266" s="21">
        <v>0</v>
      </c>
      <c r="BJ266" s="21">
        <v>3.49</v>
      </c>
      <c r="BK266" s="21">
        <v>0.08</v>
      </c>
      <c r="BL266" s="21">
        <v>0.02</v>
      </c>
      <c r="BM266" s="21">
        <v>0</v>
      </c>
      <c r="BN266" s="21">
        <v>0</v>
      </c>
      <c r="BO266" s="21">
        <v>0</v>
      </c>
      <c r="BP266" s="21">
        <v>388.99</v>
      </c>
      <c r="BQ266" s="19">
        <f>$J$266/$J$278*100</f>
        <v>36.252581036958283</v>
      </c>
      <c r="BR266" s="19">
        <v>323.27999999999997</v>
      </c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  <c r="FG266" s="43"/>
      <c r="FH266" s="43"/>
      <c r="FI266" s="43"/>
      <c r="FJ266" s="43"/>
      <c r="FK266" s="43"/>
      <c r="FL266" s="43"/>
      <c r="FM266" s="43"/>
      <c r="FN266" s="43"/>
      <c r="FO266" s="43"/>
      <c r="FP266" s="43"/>
      <c r="FQ266" s="43"/>
      <c r="FR266" s="43"/>
      <c r="FS266" s="43"/>
      <c r="FT266" s="43"/>
      <c r="FU266" s="43"/>
      <c r="FV266" s="43"/>
      <c r="FW266" s="43"/>
      <c r="FX266" s="43"/>
      <c r="FY266" s="43"/>
      <c r="FZ266" s="43"/>
      <c r="GA266" s="43"/>
      <c r="GB266" s="43"/>
      <c r="GC266" s="43"/>
      <c r="GD266" s="43"/>
      <c r="GE266" s="43"/>
      <c r="GF266" s="43"/>
      <c r="GG266" s="43"/>
      <c r="GH266" s="43"/>
      <c r="GI266" s="43"/>
      <c r="GJ266" s="43"/>
      <c r="GK266" s="43"/>
      <c r="GL266" s="43"/>
      <c r="GM266" s="43"/>
      <c r="GN266" s="43"/>
      <c r="GO266" s="43"/>
      <c r="GP266" s="43"/>
      <c r="GQ266" s="43"/>
      <c r="GR266" s="43"/>
      <c r="GS266" s="43"/>
      <c r="GT266" s="43"/>
      <c r="GU266" s="43"/>
      <c r="GV266" s="43"/>
      <c r="GW266" s="43"/>
      <c r="GX266" s="43"/>
      <c r="GY266" s="43"/>
      <c r="GZ266" s="43"/>
      <c r="HA266" s="43"/>
      <c r="HB266" s="43"/>
      <c r="HC266" s="43"/>
      <c r="HD266" s="43"/>
      <c r="HE266" s="43"/>
      <c r="HF266" s="43"/>
      <c r="HG266" s="43"/>
      <c r="HH266" s="43"/>
      <c r="HI266" s="43"/>
      <c r="HJ266" s="43"/>
      <c r="HK266" s="43"/>
      <c r="HL266" s="43"/>
      <c r="HM266" s="43"/>
      <c r="HN266" s="43"/>
      <c r="HO266" s="43"/>
      <c r="HP266" s="43"/>
      <c r="HQ266" s="43"/>
      <c r="HR266" s="43"/>
      <c r="HS266" s="43"/>
      <c r="HT266" s="43"/>
      <c r="HU266" s="43"/>
      <c r="HV266" s="43"/>
      <c r="HW266" s="43"/>
      <c r="HX266" s="43"/>
      <c r="HY266" s="43"/>
      <c r="HZ266" s="43"/>
      <c r="IA266" s="43"/>
      <c r="IB266" s="43"/>
      <c r="IC266" s="43"/>
      <c r="ID266" s="43"/>
      <c r="IE266" s="43"/>
    </row>
    <row r="267" spans="1:239" s="5" customFormat="1" ht="15" x14ac:dyDescent="0.25">
      <c r="A267" s="37"/>
      <c r="B267" s="14" t="s">
        <v>76</v>
      </c>
      <c r="C267" s="11"/>
      <c r="D267" s="11"/>
      <c r="E267" s="11"/>
      <c r="F267" s="11"/>
      <c r="G267" s="11"/>
      <c r="H267" s="11"/>
      <c r="I267" s="11"/>
      <c r="J267" s="11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</row>
    <row r="268" spans="1:239" s="17" customFormat="1" ht="15" x14ac:dyDescent="0.25">
      <c r="A268" s="38" t="str">
        <f>"43"</f>
        <v>43</v>
      </c>
      <c r="B268" s="17" t="s">
        <v>121</v>
      </c>
      <c r="C268" s="18" t="str">
        <f>"60"</f>
        <v>60</v>
      </c>
      <c r="D268" s="18"/>
      <c r="E268" s="18">
        <v>0.92</v>
      </c>
      <c r="F268" s="18">
        <v>0</v>
      </c>
      <c r="G268" s="18">
        <v>2.99</v>
      </c>
      <c r="H268" s="18">
        <v>2.99</v>
      </c>
      <c r="I268" s="18">
        <v>5.56</v>
      </c>
      <c r="J268" s="18">
        <v>54.395233199999986</v>
      </c>
      <c r="K268" s="17">
        <v>0.38</v>
      </c>
      <c r="L268" s="17">
        <v>1.95</v>
      </c>
      <c r="M268" s="17">
        <v>0.38</v>
      </c>
      <c r="N268" s="17">
        <v>0</v>
      </c>
      <c r="O268" s="17">
        <v>5.5</v>
      </c>
      <c r="P268" s="17">
        <v>0.06</v>
      </c>
      <c r="Q268" s="17">
        <v>1.08</v>
      </c>
      <c r="R268" s="17">
        <v>0</v>
      </c>
      <c r="S268" s="17">
        <v>0</v>
      </c>
      <c r="T268" s="17">
        <v>0.16</v>
      </c>
      <c r="U268" s="17">
        <v>0.39</v>
      </c>
      <c r="V268" s="17">
        <v>7.43</v>
      </c>
      <c r="W268" s="17">
        <v>152.38</v>
      </c>
      <c r="X268" s="17">
        <v>0</v>
      </c>
      <c r="Y268" s="17">
        <v>29.72</v>
      </c>
      <c r="Z268" s="17">
        <v>25.49</v>
      </c>
      <c r="AA268" s="17">
        <v>32.58</v>
      </c>
      <c r="AB268" s="17">
        <v>30.79</v>
      </c>
      <c r="AC268" s="17">
        <v>10.8</v>
      </c>
      <c r="AD268" s="17">
        <v>22.97</v>
      </c>
      <c r="AE268" s="17">
        <v>5.16</v>
      </c>
      <c r="AF268" s="17">
        <v>28.02</v>
      </c>
      <c r="AG268" s="17">
        <v>36.090000000000003</v>
      </c>
      <c r="AH268" s="17">
        <v>42.14</v>
      </c>
      <c r="AI268" s="17">
        <v>88.63</v>
      </c>
      <c r="AJ268" s="17">
        <v>13.91</v>
      </c>
      <c r="AK268" s="17">
        <v>23.71</v>
      </c>
      <c r="AL268" s="17">
        <v>142.94</v>
      </c>
      <c r="AM268" s="17">
        <v>0</v>
      </c>
      <c r="AN268" s="17">
        <v>29.35</v>
      </c>
      <c r="AO268" s="17">
        <v>29.54</v>
      </c>
      <c r="AP268" s="17">
        <v>24.39</v>
      </c>
      <c r="AQ268" s="17">
        <v>10.07</v>
      </c>
      <c r="AR268" s="17">
        <v>0</v>
      </c>
      <c r="AS268" s="17">
        <v>0</v>
      </c>
      <c r="AT268" s="17">
        <v>0</v>
      </c>
      <c r="AU268" s="17">
        <v>0</v>
      </c>
      <c r="AV268" s="17">
        <v>0</v>
      </c>
      <c r="AW268" s="17">
        <v>0</v>
      </c>
      <c r="AX268" s="17">
        <v>0</v>
      </c>
      <c r="AY268" s="17">
        <v>0.18</v>
      </c>
      <c r="AZ268" s="17">
        <v>0</v>
      </c>
      <c r="BA268" s="17">
        <v>0.12</v>
      </c>
      <c r="BB268" s="17">
        <v>0.01</v>
      </c>
      <c r="BC268" s="17">
        <v>0.02</v>
      </c>
      <c r="BD268" s="17">
        <v>0</v>
      </c>
      <c r="BE268" s="17">
        <v>0</v>
      </c>
      <c r="BF268" s="17">
        <v>0</v>
      </c>
      <c r="BG268" s="17">
        <v>0.7</v>
      </c>
      <c r="BH268" s="17">
        <v>0</v>
      </c>
      <c r="BI268" s="17">
        <v>0</v>
      </c>
      <c r="BJ268" s="17">
        <v>1.73</v>
      </c>
      <c r="BK268" s="17">
        <v>0</v>
      </c>
      <c r="BL268" s="17">
        <v>0</v>
      </c>
      <c r="BM268" s="17">
        <v>0</v>
      </c>
      <c r="BN268" s="17">
        <v>0</v>
      </c>
      <c r="BO268" s="17">
        <v>0</v>
      </c>
      <c r="BP268" s="17">
        <v>48.67</v>
      </c>
      <c r="BR268" s="17">
        <v>130.91</v>
      </c>
      <c r="BY268" s="41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</row>
    <row r="269" spans="1:239" s="17" customFormat="1" ht="15" x14ac:dyDescent="0.25">
      <c r="A269" s="38" t="str">
        <f>"139"</f>
        <v>139</v>
      </c>
      <c r="B269" s="17" t="s">
        <v>92</v>
      </c>
      <c r="C269" s="18" t="str">
        <f>"200"</f>
        <v>200</v>
      </c>
      <c r="D269" s="18"/>
      <c r="E269" s="18">
        <v>4.2699999999999996</v>
      </c>
      <c r="F269" s="18">
        <v>0.02</v>
      </c>
      <c r="G269" s="18">
        <v>3.74</v>
      </c>
      <c r="H269" s="18">
        <v>0.5</v>
      </c>
      <c r="I269" s="18">
        <v>15.06</v>
      </c>
      <c r="J269" s="18">
        <v>117.4201125</v>
      </c>
      <c r="K269" s="17">
        <v>2.2200000000000002</v>
      </c>
      <c r="L269" s="17">
        <v>0.1</v>
      </c>
      <c r="M269" s="17">
        <v>2.2200000000000002</v>
      </c>
      <c r="N269" s="17">
        <v>0</v>
      </c>
      <c r="O269" s="17">
        <v>2.5099999999999998</v>
      </c>
      <c r="P269" s="17">
        <v>12.55</v>
      </c>
      <c r="Q269" s="17">
        <v>2.68</v>
      </c>
      <c r="R269" s="17">
        <v>0</v>
      </c>
      <c r="S269" s="17">
        <v>0</v>
      </c>
      <c r="T269" s="17">
        <v>0.12</v>
      </c>
      <c r="U269" s="17">
        <v>2.09</v>
      </c>
      <c r="V269" s="17">
        <v>393.33</v>
      </c>
      <c r="W269" s="17">
        <v>398.57</v>
      </c>
      <c r="X269" s="17">
        <v>0</v>
      </c>
      <c r="Y269" s="17">
        <v>172.57</v>
      </c>
      <c r="Z269" s="17">
        <v>190.33</v>
      </c>
      <c r="AA269" s="17">
        <v>283.77</v>
      </c>
      <c r="AB269" s="17">
        <v>270.79000000000002</v>
      </c>
      <c r="AC269" s="17">
        <v>37.229999999999997</v>
      </c>
      <c r="AD269" s="17">
        <v>151.16999999999999</v>
      </c>
      <c r="AE269" s="17">
        <v>50.32</v>
      </c>
      <c r="AF269" s="17">
        <v>177.97</v>
      </c>
      <c r="AG269" s="17">
        <v>170.19</v>
      </c>
      <c r="AH269" s="17">
        <v>320.05</v>
      </c>
      <c r="AI269" s="17">
        <v>389.23</v>
      </c>
      <c r="AJ269" s="17">
        <v>79.64</v>
      </c>
      <c r="AK269" s="17">
        <v>168.02</v>
      </c>
      <c r="AL269" s="17">
        <v>606.04999999999995</v>
      </c>
      <c r="AM269" s="17">
        <v>1.67</v>
      </c>
      <c r="AN269" s="17">
        <v>118.89</v>
      </c>
      <c r="AO269" s="17">
        <v>145.88</v>
      </c>
      <c r="AP269" s="17">
        <v>122.44</v>
      </c>
      <c r="AQ269" s="17">
        <v>45.52</v>
      </c>
      <c r="AR269" s="17">
        <v>0.16</v>
      </c>
      <c r="AS269" s="17">
        <v>0.04</v>
      </c>
      <c r="AT269" s="17">
        <v>0.03</v>
      </c>
      <c r="AU269" s="17">
        <v>0.08</v>
      </c>
      <c r="AV269" s="17">
        <v>0.1</v>
      </c>
      <c r="AW269" s="17">
        <v>0.35</v>
      </c>
      <c r="AX269" s="17">
        <v>0</v>
      </c>
      <c r="AY269" s="17">
        <v>1.0900000000000001</v>
      </c>
      <c r="AZ269" s="17">
        <v>0</v>
      </c>
      <c r="BA269" s="17">
        <v>0.34</v>
      </c>
      <c r="BB269" s="17">
        <v>0</v>
      </c>
      <c r="BC269" s="17">
        <v>0</v>
      </c>
      <c r="BD269" s="17">
        <v>0</v>
      </c>
      <c r="BE269" s="17">
        <v>0</v>
      </c>
      <c r="BF269" s="17">
        <v>0.12</v>
      </c>
      <c r="BG269" s="17">
        <v>1.23</v>
      </c>
      <c r="BH269" s="17">
        <v>0</v>
      </c>
      <c r="BI269" s="17">
        <v>0</v>
      </c>
      <c r="BJ269" s="17">
        <v>0.24</v>
      </c>
      <c r="BK269" s="17">
        <v>0.02</v>
      </c>
      <c r="BL269" s="17">
        <v>0</v>
      </c>
      <c r="BM269" s="17">
        <v>0</v>
      </c>
      <c r="BN269" s="17">
        <v>0</v>
      </c>
      <c r="BO269" s="17">
        <v>0</v>
      </c>
      <c r="BP269" s="17">
        <v>193.52</v>
      </c>
      <c r="BR269" s="17">
        <v>181.45</v>
      </c>
      <c r="BY269" s="41"/>
      <c r="BZ269" s="44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</row>
    <row r="270" spans="1:239" s="17" customFormat="1" ht="15" x14ac:dyDescent="0.25">
      <c r="A270" s="38" t="str">
        <f>""</f>
        <v/>
      </c>
      <c r="B270" s="17" t="s">
        <v>99</v>
      </c>
      <c r="C270" s="18" t="str">
        <f>"15"</f>
        <v>15</v>
      </c>
      <c r="D270" s="18"/>
      <c r="E270" s="18">
        <v>3.44</v>
      </c>
      <c r="F270" s="18">
        <v>3.44</v>
      </c>
      <c r="G270" s="18">
        <v>2.9</v>
      </c>
      <c r="H270" s="18">
        <v>0</v>
      </c>
      <c r="I270" s="18">
        <v>0</v>
      </c>
      <c r="J270" s="18">
        <v>39.841200000000001</v>
      </c>
      <c r="K270" s="17">
        <v>0.92</v>
      </c>
      <c r="L270" s="17">
        <v>0</v>
      </c>
      <c r="M270" s="17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7">
        <v>0</v>
      </c>
      <c r="T270" s="17">
        <v>0</v>
      </c>
      <c r="U270" s="17">
        <v>0.17</v>
      </c>
      <c r="V270" s="17">
        <v>8.82</v>
      </c>
      <c r="W270" s="17">
        <v>22.41</v>
      </c>
      <c r="X270" s="17">
        <v>0</v>
      </c>
      <c r="Y270" s="17">
        <v>225.36</v>
      </c>
      <c r="Z270" s="17">
        <v>170.47</v>
      </c>
      <c r="AA270" s="17">
        <v>321.51</v>
      </c>
      <c r="AB270" s="17">
        <v>341.93</v>
      </c>
      <c r="AC270" s="17">
        <v>98.22</v>
      </c>
      <c r="AD270" s="17">
        <v>175.01</v>
      </c>
      <c r="AE270" s="17">
        <v>46.41</v>
      </c>
      <c r="AF270" s="17">
        <v>173.95</v>
      </c>
      <c r="AG270" s="17">
        <v>235.03</v>
      </c>
      <c r="AH270" s="17">
        <v>227.24</v>
      </c>
      <c r="AI270" s="17">
        <v>384.3</v>
      </c>
      <c r="AJ270" s="17">
        <v>151.87</v>
      </c>
      <c r="AK270" s="17">
        <v>199.95</v>
      </c>
      <c r="AL270" s="17">
        <v>661.65</v>
      </c>
      <c r="AM270" s="17">
        <v>60.23</v>
      </c>
      <c r="AN270" s="17">
        <v>147.5</v>
      </c>
      <c r="AO270" s="17">
        <v>174.82</v>
      </c>
      <c r="AP270" s="17">
        <v>143.06</v>
      </c>
      <c r="AQ270" s="17">
        <v>57.83</v>
      </c>
      <c r="AR270" s="17">
        <v>0</v>
      </c>
      <c r="AS270" s="17">
        <v>0</v>
      </c>
      <c r="AT270" s="17">
        <v>0</v>
      </c>
      <c r="AU270" s="17">
        <v>0</v>
      </c>
      <c r="AV270" s="17">
        <v>0</v>
      </c>
      <c r="AW270" s="17">
        <v>0</v>
      </c>
      <c r="AX270" s="17">
        <v>0</v>
      </c>
      <c r="AY270" s="17">
        <v>0</v>
      </c>
      <c r="AZ270" s="17">
        <v>0</v>
      </c>
      <c r="BA270" s="17">
        <v>0</v>
      </c>
      <c r="BB270" s="17">
        <v>0</v>
      </c>
      <c r="BC270" s="17">
        <v>0</v>
      </c>
      <c r="BD270" s="17">
        <v>0</v>
      </c>
      <c r="BE270" s="17">
        <v>0</v>
      </c>
      <c r="BF270" s="17">
        <v>0</v>
      </c>
      <c r="BG270" s="17">
        <v>0</v>
      </c>
      <c r="BH270" s="17">
        <v>0</v>
      </c>
      <c r="BI270" s="17">
        <v>0</v>
      </c>
      <c r="BJ270" s="17">
        <v>0</v>
      </c>
      <c r="BK270" s="17">
        <v>0</v>
      </c>
      <c r="BL270" s="17">
        <v>0</v>
      </c>
      <c r="BM270" s="17">
        <v>0</v>
      </c>
      <c r="BN270" s="17">
        <v>0</v>
      </c>
      <c r="BO270" s="17">
        <v>0</v>
      </c>
      <c r="BP270" s="17">
        <v>19.739999999999998</v>
      </c>
      <c r="BY270" s="41"/>
      <c r="BZ270" s="44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</row>
    <row r="271" spans="1:239" s="17" customFormat="1" ht="15" x14ac:dyDescent="0.25">
      <c r="A271" s="38" t="str">
        <f>"Фирм"</f>
        <v>Фирм</v>
      </c>
      <c r="B271" s="17" t="s">
        <v>144</v>
      </c>
      <c r="C271" s="23">
        <v>110</v>
      </c>
      <c r="D271" s="23"/>
      <c r="E271" s="18">
        <v>13.21</v>
      </c>
      <c r="F271" s="18">
        <v>11.41</v>
      </c>
      <c r="G271" s="18">
        <v>12.59</v>
      </c>
      <c r="H271" s="18">
        <v>3.5</v>
      </c>
      <c r="I271" s="18">
        <v>12.77</v>
      </c>
      <c r="J271" s="18">
        <v>219.55</v>
      </c>
      <c r="K271" s="17">
        <v>4.66</v>
      </c>
      <c r="L271" s="17">
        <v>3.12</v>
      </c>
      <c r="M271" s="17">
        <v>0.44</v>
      </c>
      <c r="N271" s="17">
        <v>0</v>
      </c>
      <c r="O271" s="17">
        <v>1.2</v>
      </c>
      <c r="P271" s="17">
        <v>9.76</v>
      </c>
      <c r="Q271" s="17">
        <v>0.43</v>
      </c>
      <c r="R271" s="17">
        <v>0</v>
      </c>
      <c r="S271" s="17">
        <v>0</v>
      </c>
      <c r="T271" s="17">
        <v>0.11</v>
      </c>
      <c r="U271" s="17">
        <v>2.06</v>
      </c>
      <c r="V271" s="17">
        <v>390.8</v>
      </c>
      <c r="W271" s="17">
        <v>178.22</v>
      </c>
      <c r="X271" s="17">
        <v>0</v>
      </c>
      <c r="Y271" s="17">
        <v>288.77</v>
      </c>
      <c r="Z271" s="17">
        <v>218.18</v>
      </c>
      <c r="AA271" s="17">
        <v>465.01</v>
      </c>
      <c r="AB271" s="17">
        <v>460.79</v>
      </c>
      <c r="AC271" s="17">
        <v>134.51</v>
      </c>
      <c r="AD271" s="17">
        <v>244.74</v>
      </c>
      <c r="AE271" s="17">
        <v>66.42</v>
      </c>
      <c r="AF271" s="17">
        <v>259.25</v>
      </c>
      <c r="AG271" s="17">
        <v>326.20999999999998</v>
      </c>
      <c r="AH271" s="17">
        <v>323.39999999999998</v>
      </c>
      <c r="AI271" s="17">
        <v>520.84</v>
      </c>
      <c r="AJ271" s="17">
        <v>212.13</v>
      </c>
      <c r="AK271" s="17">
        <v>286.26</v>
      </c>
      <c r="AL271" s="17">
        <v>1065.0899999999999</v>
      </c>
      <c r="AM271" s="17">
        <v>105.21</v>
      </c>
      <c r="AN271" s="17">
        <v>258.8</v>
      </c>
      <c r="AO271" s="17">
        <v>247.05</v>
      </c>
      <c r="AP271" s="17">
        <v>203.11</v>
      </c>
      <c r="AQ271" s="17">
        <v>87.74</v>
      </c>
      <c r="AR271" s="17">
        <v>0</v>
      </c>
      <c r="AS271" s="17">
        <v>0</v>
      </c>
      <c r="AT271" s="17">
        <v>0</v>
      </c>
      <c r="AU271" s="17">
        <v>0</v>
      </c>
      <c r="AV271" s="17">
        <v>0</v>
      </c>
      <c r="AW271" s="17">
        <v>0</v>
      </c>
      <c r="AX271" s="17">
        <v>0.01</v>
      </c>
      <c r="AY271" s="17">
        <v>0.22</v>
      </c>
      <c r="AZ271" s="17">
        <v>0.01</v>
      </c>
      <c r="BA271" s="17">
        <v>0.14000000000000001</v>
      </c>
      <c r="BB271" s="17">
        <v>0.01</v>
      </c>
      <c r="BC271" s="17">
        <v>0.02</v>
      </c>
      <c r="BD271" s="17">
        <v>0</v>
      </c>
      <c r="BE271" s="17">
        <v>0</v>
      </c>
      <c r="BF271" s="17">
        <v>0</v>
      </c>
      <c r="BG271" s="17">
        <v>0.8</v>
      </c>
      <c r="BH271" s="17">
        <v>0</v>
      </c>
      <c r="BI271" s="17">
        <v>0</v>
      </c>
      <c r="BJ271" s="17">
        <v>2.0099999999999998</v>
      </c>
      <c r="BK271" s="17">
        <v>0</v>
      </c>
      <c r="BL271" s="17">
        <v>0</v>
      </c>
      <c r="BM271" s="17">
        <v>0</v>
      </c>
      <c r="BN271" s="17">
        <v>0</v>
      </c>
      <c r="BO271" s="17">
        <v>0</v>
      </c>
      <c r="BP271" s="17">
        <v>63.47</v>
      </c>
      <c r="BR271" s="17">
        <v>12.06</v>
      </c>
      <c r="BY271" s="41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</row>
    <row r="272" spans="1:239" s="17" customFormat="1" ht="15" x14ac:dyDescent="0.25">
      <c r="A272" s="38" t="str">
        <f>"587"</f>
        <v>587</v>
      </c>
      <c r="B272" s="17" t="s">
        <v>143</v>
      </c>
      <c r="C272" s="23"/>
      <c r="D272" s="23"/>
      <c r="E272" s="18"/>
      <c r="F272" s="18"/>
      <c r="G272" s="18"/>
      <c r="H272" s="18"/>
      <c r="I272" s="18"/>
      <c r="J272" s="18"/>
      <c r="BR272" s="17">
        <v>2.16</v>
      </c>
      <c r="BY272" s="41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</row>
    <row r="273" spans="1:239" s="17" customFormat="1" ht="15" x14ac:dyDescent="0.25">
      <c r="A273" s="38" t="str">
        <f>"520"</f>
        <v>520</v>
      </c>
      <c r="B273" s="17" t="s">
        <v>100</v>
      </c>
      <c r="C273" s="18" t="str">
        <f>"150"</f>
        <v>150</v>
      </c>
      <c r="D273" s="18"/>
      <c r="E273" s="18">
        <v>3.1</v>
      </c>
      <c r="F273" s="18">
        <v>0.56999999999999995</v>
      </c>
      <c r="G273" s="18">
        <v>5.03</v>
      </c>
      <c r="H273" s="18">
        <v>0.51</v>
      </c>
      <c r="I273" s="18">
        <v>20.12</v>
      </c>
      <c r="J273" s="18">
        <v>143.75681</v>
      </c>
      <c r="K273" s="17">
        <v>3.21</v>
      </c>
      <c r="L273" s="17">
        <v>0.13</v>
      </c>
      <c r="M273" s="17">
        <v>0</v>
      </c>
      <c r="N273" s="17">
        <v>0</v>
      </c>
      <c r="O273" s="17">
        <v>2.17</v>
      </c>
      <c r="P273" s="17">
        <v>17.96</v>
      </c>
      <c r="Q273" s="17">
        <v>1.68</v>
      </c>
      <c r="R273" s="17">
        <v>0</v>
      </c>
      <c r="S273" s="17">
        <v>0</v>
      </c>
      <c r="T273" s="17">
        <v>0.28999999999999998</v>
      </c>
      <c r="U273" s="17">
        <v>2.61</v>
      </c>
      <c r="V273" s="17">
        <v>303.08</v>
      </c>
      <c r="W273" s="17">
        <v>628.38</v>
      </c>
      <c r="X273" s="17">
        <v>0</v>
      </c>
      <c r="Y273" s="17">
        <v>1.24</v>
      </c>
      <c r="Z273" s="17">
        <v>1.19</v>
      </c>
      <c r="AA273" s="17">
        <v>308.36</v>
      </c>
      <c r="AB273" s="17">
        <v>167.14</v>
      </c>
      <c r="AC273" s="17">
        <v>103.43</v>
      </c>
      <c r="AD273" s="17">
        <v>142.86000000000001</v>
      </c>
      <c r="AE273" s="17">
        <v>51.65</v>
      </c>
      <c r="AF273" s="17">
        <v>241.97</v>
      </c>
      <c r="AG273" s="17">
        <v>215.05</v>
      </c>
      <c r="AH273" s="17">
        <v>620.04999999999995</v>
      </c>
      <c r="AI273" s="17">
        <v>464.25</v>
      </c>
      <c r="AJ273" s="17">
        <v>110.36</v>
      </c>
      <c r="AK273" s="17">
        <v>256.87</v>
      </c>
      <c r="AL273" s="17">
        <v>1071.3800000000001</v>
      </c>
      <c r="AM273" s="17">
        <v>1.62</v>
      </c>
      <c r="AN273" s="17">
        <v>214.42</v>
      </c>
      <c r="AO273" s="17">
        <v>180.05</v>
      </c>
      <c r="AP273" s="17">
        <v>143.88</v>
      </c>
      <c r="AQ273" s="17">
        <v>57.98</v>
      </c>
      <c r="AR273" s="17">
        <v>0.38</v>
      </c>
      <c r="AS273" s="17">
        <v>0.34</v>
      </c>
      <c r="AT273" s="17">
        <v>0.27</v>
      </c>
      <c r="AU273" s="17">
        <v>0.66</v>
      </c>
      <c r="AV273" s="17">
        <v>0.12</v>
      </c>
      <c r="AW273" s="17">
        <v>0.48</v>
      </c>
      <c r="AX273" s="17">
        <v>0</v>
      </c>
      <c r="AY273" s="17">
        <v>2</v>
      </c>
      <c r="AZ273" s="17">
        <v>0</v>
      </c>
      <c r="BA273" s="17">
        <v>0.62</v>
      </c>
      <c r="BB273" s="17">
        <v>1.82</v>
      </c>
      <c r="BC273" s="17">
        <v>0.13</v>
      </c>
      <c r="BD273" s="17">
        <v>0</v>
      </c>
      <c r="BE273" s="17">
        <v>0.32</v>
      </c>
      <c r="BF273" s="17">
        <v>0.21</v>
      </c>
      <c r="BG273" s="17">
        <v>8.26</v>
      </c>
      <c r="BH273" s="17">
        <v>0</v>
      </c>
      <c r="BI273" s="17">
        <v>0</v>
      </c>
      <c r="BJ273" s="17">
        <v>2.52</v>
      </c>
      <c r="BK273" s="17">
        <v>0.06</v>
      </c>
      <c r="BL273" s="17">
        <v>0.02</v>
      </c>
      <c r="BM273" s="17">
        <v>0</v>
      </c>
      <c r="BN273" s="17">
        <v>0</v>
      </c>
      <c r="BO273" s="17">
        <v>0</v>
      </c>
      <c r="BP273" s="17">
        <v>123.02</v>
      </c>
      <c r="BR273" s="17">
        <v>40.24</v>
      </c>
      <c r="BY273" s="41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</row>
    <row r="274" spans="1:239" s="17" customFormat="1" ht="15" x14ac:dyDescent="0.25">
      <c r="A274" s="38" t="str">
        <f>"639"</f>
        <v>639</v>
      </c>
      <c r="B274" s="17" t="s">
        <v>95</v>
      </c>
      <c r="C274" s="18" t="str">
        <f>"180"</f>
        <v>180</v>
      </c>
      <c r="D274" s="18"/>
      <c r="E274" s="18">
        <v>0.92</v>
      </c>
      <c r="F274" s="18">
        <v>0</v>
      </c>
      <c r="G274" s="18">
        <v>0.05</v>
      </c>
      <c r="H274" s="18">
        <v>0.05</v>
      </c>
      <c r="I274" s="18">
        <v>26.58</v>
      </c>
      <c r="J274" s="18">
        <v>112.28799599999999</v>
      </c>
      <c r="K274" s="17">
        <v>0.02</v>
      </c>
      <c r="L274" s="17">
        <v>0</v>
      </c>
      <c r="M274" s="17">
        <v>0</v>
      </c>
      <c r="N274" s="17">
        <v>0</v>
      </c>
      <c r="O274" s="17">
        <v>26.07</v>
      </c>
      <c r="P274" s="17">
        <v>0.51</v>
      </c>
      <c r="Q274" s="17">
        <v>3.08</v>
      </c>
      <c r="R274" s="17">
        <v>0</v>
      </c>
      <c r="S274" s="17">
        <v>0</v>
      </c>
      <c r="T274" s="17">
        <v>0.27</v>
      </c>
      <c r="U274" s="17">
        <v>0.74</v>
      </c>
      <c r="V274" s="17">
        <v>3.21</v>
      </c>
      <c r="W274" s="17">
        <v>306.5</v>
      </c>
      <c r="X274" s="17">
        <v>0</v>
      </c>
      <c r="Y274" s="17">
        <v>0.01</v>
      </c>
      <c r="Z274" s="17">
        <v>0.01</v>
      </c>
      <c r="AA274" s="17">
        <v>0.01</v>
      </c>
      <c r="AB274" s="17">
        <v>0.02</v>
      </c>
      <c r="AC274" s="17">
        <v>0</v>
      </c>
      <c r="AD274" s="17">
        <v>0.01</v>
      </c>
      <c r="AE274" s="17">
        <v>0</v>
      </c>
      <c r="AF274" s="17">
        <v>0.01</v>
      </c>
      <c r="AG274" s="17">
        <v>0.01</v>
      </c>
      <c r="AH274" s="17">
        <v>0.01</v>
      </c>
      <c r="AI274" s="17">
        <v>0.05</v>
      </c>
      <c r="AJ274" s="17">
        <v>0</v>
      </c>
      <c r="AK274" s="17">
        <v>0.01</v>
      </c>
      <c r="AL274" s="17">
        <v>0.02</v>
      </c>
      <c r="AM274" s="17">
        <v>0</v>
      </c>
      <c r="AN274" s="17">
        <v>0.01</v>
      </c>
      <c r="AO274" s="17">
        <v>0.01</v>
      </c>
      <c r="AP274" s="17">
        <v>0.01</v>
      </c>
      <c r="AQ274" s="17">
        <v>0</v>
      </c>
      <c r="AR274" s="17">
        <v>0</v>
      </c>
      <c r="AS274" s="17">
        <v>0</v>
      </c>
      <c r="AT274" s="17">
        <v>0</v>
      </c>
      <c r="AU274" s="17">
        <v>0</v>
      </c>
      <c r="AV274" s="17">
        <v>0</v>
      </c>
      <c r="AW274" s="17">
        <v>0</v>
      </c>
      <c r="AX274" s="17">
        <v>0</v>
      </c>
      <c r="AY274" s="17">
        <v>0</v>
      </c>
      <c r="AZ274" s="17">
        <v>0</v>
      </c>
      <c r="BA274" s="17">
        <v>0</v>
      </c>
      <c r="BB274" s="17">
        <v>0</v>
      </c>
      <c r="BC274" s="17">
        <v>0</v>
      </c>
      <c r="BD274" s="17">
        <v>0</v>
      </c>
      <c r="BE274" s="17">
        <v>0</v>
      </c>
      <c r="BF274" s="17">
        <v>0</v>
      </c>
      <c r="BG274" s="17">
        <v>0.01</v>
      </c>
      <c r="BH274" s="17">
        <v>0</v>
      </c>
      <c r="BI274" s="17">
        <v>0</v>
      </c>
      <c r="BJ274" s="17">
        <v>0.01</v>
      </c>
      <c r="BK274" s="17">
        <v>0</v>
      </c>
      <c r="BL274" s="17">
        <v>0</v>
      </c>
      <c r="BM274" s="17">
        <v>0</v>
      </c>
      <c r="BN274" s="17">
        <v>0</v>
      </c>
      <c r="BO274" s="17">
        <v>0</v>
      </c>
      <c r="BP274" s="17">
        <v>183.62</v>
      </c>
      <c r="BR274" s="17">
        <v>94.5</v>
      </c>
      <c r="BY274" s="41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/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/>
      <c r="HY274" s="12"/>
      <c r="HZ274" s="12"/>
      <c r="IA274" s="12"/>
      <c r="IB274" s="12"/>
      <c r="IC274" s="12"/>
      <c r="ID274" s="12"/>
      <c r="IE274" s="12"/>
    </row>
    <row r="275" spans="1:239" s="17" customFormat="1" ht="15" x14ac:dyDescent="0.25">
      <c r="A275" s="38" t="str">
        <f>"-"</f>
        <v>-</v>
      </c>
      <c r="B275" s="17" t="s">
        <v>74</v>
      </c>
      <c r="C275" s="18" t="str">
        <f>"30"</f>
        <v>30</v>
      </c>
      <c r="D275" s="18"/>
      <c r="E275" s="18">
        <v>1.98</v>
      </c>
      <c r="F275" s="18">
        <v>0</v>
      </c>
      <c r="G275" s="18">
        <v>0.2</v>
      </c>
      <c r="H275" s="18">
        <v>0.2</v>
      </c>
      <c r="I275" s="18">
        <v>14.01</v>
      </c>
      <c r="J275" s="18">
        <v>67.440299999999993</v>
      </c>
      <c r="K275" s="17">
        <v>0.06</v>
      </c>
      <c r="L275" s="17">
        <v>0</v>
      </c>
      <c r="M275" s="17">
        <v>0</v>
      </c>
      <c r="N275" s="17">
        <v>0</v>
      </c>
      <c r="O275" s="17">
        <v>0.33</v>
      </c>
      <c r="P275" s="17">
        <v>13.68</v>
      </c>
      <c r="Q275" s="17">
        <v>0.06</v>
      </c>
      <c r="R275" s="17">
        <v>0</v>
      </c>
      <c r="S275" s="17">
        <v>0</v>
      </c>
      <c r="T275" s="17">
        <v>0.09</v>
      </c>
      <c r="U275" s="17">
        <v>0.54</v>
      </c>
      <c r="V275" s="17">
        <v>73.709999999999994</v>
      </c>
      <c r="W275" s="17">
        <v>24.74</v>
      </c>
      <c r="X275" s="17">
        <v>0</v>
      </c>
      <c r="Y275" s="17">
        <v>0</v>
      </c>
      <c r="Z275" s="17">
        <v>0</v>
      </c>
      <c r="AA275" s="17">
        <v>152.69</v>
      </c>
      <c r="AB275" s="17">
        <v>50.63</v>
      </c>
      <c r="AC275" s="17">
        <v>30.02</v>
      </c>
      <c r="AD275" s="17">
        <v>60.03</v>
      </c>
      <c r="AE275" s="17">
        <v>22.71</v>
      </c>
      <c r="AF275" s="17">
        <v>108.58</v>
      </c>
      <c r="AG275" s="17">
        <v>67.34</v>
      </c>
      <c r="AH275" s="17">
        <v>93.96</v>
      </c>
      <c r="AI275" s="17">
        <v>77.52</v>
      </c>
      <c r="AJ275" s="17">
        <v>40.72</v>
      </c>
      <c r="AK275" s="17">
        <v>72.040000000000006</v>
      </c>
      <c r="AL275" s="17">
        <v>602.39</v>
      </c>
      <c r="AM275" s="17">
        <v>70.47</v>
      </c>
      <c r="AN275" s="17">
        <v>196.27</v>
      </c>
      <c r="AO275" s="17">
        <v>85.35</v>
      </c>
      <c r="AP275" s="17">
        <v>56.64</v>
      </c>
      <c r="AQ275" s="17">
        <v>44.89</v>
      </c>
      <c r="AR275" s="17">
        <v>0</v>
      </c>
      <c r="AS275" s="17">
        <v>0</v>
      </c>
      <c r="AT275" s="17">
        <v>0</v>
      </c>
      <c r="AU275" s="17">
        <v>0</v>
      </c>
      <c r="AV275" s="17">
        <v>0</v>
      </c>
      <c r="AW275" s="17">
        <v>0</v>
      </c>
      <c r="AX275" s="17">
        <v>0.04</v>
      </c>
      <c r="AY275" s="17">
        <v>0.02</v>
      </c>
      <c r="AZ275" s="17">
        <v>0.02</v>
      </c>
      <c r="BA275" s="17">
        <v>0</v>
      </c>
      <c r="BB275" s="17">
        <v>0</v>
      </c>
      <c r="BC275" s="17">
        <v>0</v>
      </c>
      <c r="BD275" s="17">
        <v>0</v>
      </c>
      <c r="BE275" s="17">
        <v>0</v>
      </c>
      <c r="BF275" s="17">
        <v>0</v>
      </c>
      <c r="BG275" s="17">
        <v>0.02</v>
      </c>
      <c r="BH275" s="17">
        <v>0</v>
      </c>
      <c r="BI275" s="17">
        <v>0</v>
      </c>
      <c r="BJ275" s="17">
        <v>0.08</v>
      </c>
      <c r="BK275" s="17">
        <v>0</v>
      </c>
      <c r="BL275" s="17">
        <v>0</v>
      </c>
      <c r="BM275" s="17">
        <v>0</v>
      </c>
      <c r="BN275" s="17">
        <v>0</v>
      </c>
      <c r="BO275" s="17">
        <v>0</v>
      </c>
      <c r="BP275" s="17">
        <v>11.73</v>
      </c>
      <c r="BR275" s="17">
        <v>0</v>
      </c>
      <c r="BY275" s="41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</row>
    <row r="276" spans="1:239" s="15" customFormat="1" ht="15" x14ac:dyDescent="0.25">
      <c r="A276" s="28" t="str">
        <f>"-"</f>
        <v>-</v>
      </c>
      <c r="B276" s="15" t="s">
        <v>77</v>
      </c>
      <c r="C276" s="16" t="str">
        <f>"30"</f>
        <v>30</v>
      </c>
      <c r="D276" s="16"/>
      <c r="E276" s="16">
        <v>1.98</v>
      </c>
      <c r="F276" s="16">
        <v>0</v>
      </c>
      <c r="G276" s="16">
        <v>0.36</v>
      </c>
      <c r="H276" s="16">
        <v>0.36</v>
      </c>
      <c r="I276" s="16">
        <v>10.02</v>
      </c>
      <c r="J276" s="16">
        <v>58.013999999999996</v>
      </c>
      <c r="K276" s="15">
        <v>0.06</v>
      </c>
      <c r="L276" s="15">
        <v>0</v>
      </c>
      <c r="M276" s="15">
        <v>0</v>
      </c>
      <c r="N276" s="15">
        <v>0</v>
      </c>
      <c r="O276" s="15">
        <v>0.36</v>
      </c>
      <c r="P276" s="15">
        <v>9.66</v>
      </c>
      <c r="Q276" s="15">
        <v>2.4900000000000002</v>
      </c>
      <c r="R276" s="15">
        <v>0</v>
      </c>
      <c r="S276" s="15">
        <v>0</v>
      </c>
      <c r="T276" s="15">
        <v>0.3</v>
      </c>
      <c r="U276" s="15">
        <v>0.75</v>
      </c>
      <c r="V276" s="15">
        <v>183</v>
      </c>
      <c r="W276" s="15">
        <v>73.5</v>
      </c>
      <c r="X276" s="15">
        <v>0</v>
      </c>
      <c r="Y276" s="15">
        <v>0</v>
      </c>
      <c r="Z276" s="15">
        <v>0</v>
      </c>
      <c r="AA276" s="15">
        <v>128.1</v>
      </c>
      <c r="AB276" s="15">
        <v>66.900000000000006</v>
      </c>
      <c r="AC276" s="15">
        <v>27.9</v>
      </c>
      <c r="AD276" s="15">
        <v>59.4</v>
      </c>
      <c r="AE276" s="15">
        <v>24</v>
      </c>
      <c r="AF276" s="15">
        <v>111.3</v>
      </c>
      <c r="AG276" s="15">
        <v>89.1</v>
      </c>
      <c r="AH276" s="15">
        <v>87.3</v>
      </c>
      <c r="AI276" s="15">
        <v>139.19999999999999</v>
      </c>
      <c r="AJ276" s="15">
        <v>37.200000000000003</v>
      </c>
      <c r="AK276" s="15">
        <v>93</v>
      </c>
      <c r="AL276" s="15">
        <v>458.7</v>
      </c>
      <c r="AM276" s="15">
        <v>81</v>
      </c>
      <c r="AN276" s="15">
        <v>157.80000000000001</v>
      </c>
      <c r="AO276" s="15">
        <v>87.3</v>
      </c>
      <c r="AP276" s="15">
        <v>54</v>
      </c>
      <c r="AQ276" s="15">
        <v>39</v>
      </c>
      <c r="AR276" s="15">
        <v>0</v>
      </c>
      <c r="AS276" s="15">
        <v>0</v>
      </c>
      <c r="AT276" s="15">
        <v>0</v>
      </c>
      <c r="AU276" s="15">
        <v>0</v>
      </c>
      <c r="AV276" s="15">
        <v>0</v>
      </c>
      <c r="AW276" s="15">
        <v>0</v>
      </c>
      <c r="AX276" s="15">
        <v>0.06</v>
      </c>
      <c r="AY276" s="15">
        <v>0.04</v>
      </c>
      <c r="AZ276" s="15">
        <v>0.03</v>
      </c>
      <c r="BA276" s="15">
        <v>0</v>
      </c>
      <c r="BB276" s="15">
        <v>0.01</v>
      </c>
      <c r="BC276" s="15">
        <v>0</v>
      </c>
      <c r="BD276" s="15">
        <v>0</v>
      </c>
      <c r="BE276" s="15">
        <v>0</v>
      </c>
      <c r="BF276" s="15">
        <v>0</v>
      </c>
      <c r="BG276" s="15">
        <v>0.03</v>
      </c>
      <c r="BH276" s="15">
        <v>0</v>
      </c>
      <c r="BI276" s="15">
        <v>0</v>
      </c>
      <c r="BJ276" s="15">
        <v>0.14000000000000001</v>
      </c>
      <c r="BK276" s="15">
        <v>0.02</v>
      </c>
      <c r="BL276" s="15">
        <v>0</v>
      </c>
      <c r="BM276" s="15">
        <v>0</v>
      </c>
      <c r="BN276" s="15">
        <v>0</v>
      </c>
      <c r="BO276" s="15">
        <v>0</v>
      </c>
      <c r="BP276" s="15">
        <v>14.1</v>
      </c>
      <c r="BR276" s="15">
        <v>0.25</v>
      </c>
      <c r="BY276" s="4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</row>
    <row r="277" spans="1:239" s="19" customFormat="1" ht="14.25" x14ac:dyDescent="0.2">
      <c r="A277" s="39"/>
      <c r="B277" s="19" t="s">
        <v>78</v>
      </c>
      <c r="C277" s="20"/>
      <c r="D277" s="20"/>
      <c r="E277" s="20">
        <f t="shared" ref="E277:W277" si="20">SUM(E268:E276)</f>
        <v>29.820000000000004</v>
      </c>
      <c r="F277" s="20">
        <f t="shared" si="20"/>
        <v>15.440000000000001</v>
      </c>
      <c r="G277" s="20">
        <f t="shared" si="20"/>
        <v>27.86</v>
      </c>
      <c r="H277" s="20">
        <f t="shared" si="20"/>
        <v>8.11</v>
      </c>
      <c r="I277" s="21">
        <f t="shared" si="20"/>
        <v>104.12</v>
      </c>
      <c r="J277" s="21">
        <f t="shared" si="20"/>
        <v>812.70565169999998</v>
      </c>
      <c r="K277" s="21">
        <f t="shared" si="20"/>
        <v>11.530000000000001</v>
      </c>
      <c r="L277" s="21">
        <f t="shared" si="20"/>
        <v>5.3</v>
      </c>
      <c r="M277" s="21">
        <f t="shared" si="20"/>
        <v>3.04</v>
      </c>
      <c r="N277" s="21">
        <f t="shared" si="20"/>
        <v>0</v>
      </c>
      <c r="O277" s="21">
        <f t="shared" si="20"/>
        <v>38.14</v>
      </c>
      <c r="P277" s="21">
        <f t="shared" si="20"/>
        <v>64.179999999999993</v>
      </c>
      <c r="Q277" s="21">
        <f t="shared" si="20"/>
        <v>11.5</v>
      </c>
      <c r="R277" s="21">
        <f t="shared" si="20"/>
        <v>0</v>
      </c>
      <c r="S277" s="21">
        <f t="shared" si="20"/>
        <v>0</v>
      </c>
      <c r="T277" s="21">
        <f t="shared" si="20"/>
        <v>1.34</v>
      </c>
      <c r="U277" s="21">
        <f t="shared" si="20"/>
        <v>9.3500000000000014</v>
      </c>
      <c r="V277" s="21">
        <f t="shared" si="20"/>
        <v>1363.38</v>
      </c>
      <c r="W277" s="21">
        <f t="shared" si="20"/>
        <v>1784.7</v>
      </c>
      <c r="X277" s="21">
        <f t="shared" ref="X277:BC277" si="21">SUM(X268:X276)</f>
        <v>0</v>
      </c>
      <c r="Y277" s="21">
        <f t="shared" si="21"/>
        <v>717.67</v>
      </c>
      <c r="Z277" s="21">
        <f t="shared" si="21"/>
        <v>605.67000000000007</v>
      </c>
      <c r="AA277" s="21">
        <f t="shared" si="21"/>
        <v>1692.03</v>
      </c>
      <c r="AB277" s="21">
        <f t="shared" si="21"/>
        <v>1388.9900000000002</v>
      </c>
      <c r="AC277" s="21">
        <f t="shared" si="21"/>
        <v>442.10999999999996</v>
      </c>
      <c r="AD277" s="21">
        <f t="shared" si="21"/>
        <v>856.18999999999994</v>
      </c>
      <c r="AE277" s="21">
        <f t="shared" si="21"/>
        <v>266.67</v>
      </c>
      <c r="AF277" s="21">
        <f t="shared" si="21"/>
        <v>1101.0500000000002</v>
      </c>
      <c r="AG277" s="21">
        <f t="shared" si="21"/>
        <v>1139.0199999999998</v>
      </c>
      <c r="AH277" s="21">
        <f t="shared" si="21"/>
        <v>1714.15</v>
      </c>
      <c r="AI277" s="21">
        <f t="shared" si="21"/>
        <v>2064.02</v>
      </c>
      <c r="AJ277" s="21">
        <f t="shared" si="21"/>
        <v>645.83000000000004</v>
      </c>
      <c r="AK277" s="21">
        <f t="shared" si="21"/>
        <v>1099.8600000000001</v>
      </c>
      <c r="AL277" s="21">
        <f t="shared" si="21"/>
        <v>4608.2199999999993</v>
      </c>
      <c r="AM277" s="21">
        <f t="shared" si="21"/>
        <v>320.2</v>
      </c>
      <c r="AN277" s="21">
        <f t="shared" si="21"/>
        <v>1123.04</v>
      </c>
      <c r="AO277" s="21">
        <f t="shared" si="21"/>
        <v>949.99999999999989</v>
      </c>
      <c r="AP277" s="21">
        <f t="shared" si="21"/>
        <v>747.53</v>
      </c>
      <c r="AQ277" s="21">
        <f t="shared" si="21"/>
        <v>343.03</v>
      </c>
      <c r="AR277" s="21">
        <f t="shared" si="21"/>
        <v>0.54</v>
      </c>
      <c r="AS277" s="21">
        <f t="shared" si="21"/>
        <v>0.38</v>
      </c>
      <c r="AT277" s="21">
        <f t="shared" si="21"/>
        <v>0.30000000000000004</v>
      </c>
      <c r="AU277" s="21">
        <f t="shared" si="21"/>
        <v>0.74</v>
      </c>
      <c r="AV277" s="21">
        <f t="shared" si="21"/>
        <v>0.22</v>
      </c>
      <c r="AW277" s="21">
        <f t="shared" si="21"/>
        <v>0.83</v>
      </c>
      <c r="AX277" s="21">
        <f t="shared" si="21"/>
        <v>0.11</v>
      </c>
      <c r="AY277" s="21">
        <f t="shared" si="21"/>
        <v>3.5500000000000003</v>
      </c>
      <c r="AZ277" s="21">
        <f t="shared" si="21"/>
        <v>0.06</v>
      </c>
      <c r="BA277" s="21">
        <f t="shared" si="21"/>
        <v>1.2200000000000002</v>
      </c>
      <c r="BB277" s="21">
        <f t="shared" si="21"/>
        <v>1.85</v>
      </c>
      <c r="BC277" s="21">
        <f t="shared" si="21"/>
        <v>0.17</v>
      </c>
      <c r="BD277" s="21">
        <f t="shared" ref="BD277:BP277" si="22">SUM(BD268:BD276)</f>
        <v>0</v>
      </c>
      <c r="BE277" s="21">
        <f t="shared" si="22"/>
        <v>0.32</v>
      </c>
      <c r="BF277" s="21">
        <f t="shared" si="22"/>
        <v>0.32999999999999996</v>
      </c>
      <c r="BG277" s="21">
        <f t="shared" si="22"/>
        <v>11.049999999999999</v>
      </c>
      <c r="BH277" s="21">
        <f t="shared" si="22"/>
        <v>0</v>
      </c>
      <c r="BI277" s="21">
        <f t="shared" si="22"/>
        <v>0</v>
      </c>
      <c r="BJ277" s="21">
        <f t="shared" si="22"/>
        <v>6.7299999999999995</v>
      </c>
      <c r="BK277" s="21">
        <f t="shared" si="22"/>
        <v>0.1</v>
      </c>
      <c r="BL277" s="21">
        <f t="shared" si="22"/>
        <v>0.02</v>
      </c>
      <c r="BM277" s="21">
        <f t="shared" si="22"/>
        <v>0</v>
      </c>
      <c r="BN277" s="21">
        <f t="shared" si="22"/>
        <v>0</v>
      </c>
      <c r="BO277" s="21">
        <f t="shared" si="22"/>
        <v>0</v>
      </c>
      <c r="BP277" s="21">
        <f t="shared" si="22"/>
        <v>657.87</v>
      </c>
      <c r="BQ277" s="19">
        <f>$J$277/$J$278*100</f>
        <v>63.74741896304171</v>
      </c>
      <c r="BR277" s="19">
        <v>461.56</v>
      </c>
      <c r="BZ277" s="43"/>
      <c r="CA277" s="43"/>
      <c r="CB277" s="43"/>
      <c r="CC277" s="43"/>
      <c r="CD277" s="43"/>
      <c r="CE277" s="43"/>
      <c r="CF277" s="43"/>
      <c r="CG277" s="43"/>
      <c r="CH277" s="43"/>
      <c r="CI277" s="43"/>
      <c r="CJ277" s="43"/>
      <c r="CK277" s="43"/>
      <c r="CL277" s="43"/>
      <c r="CM277" s="43"/>
      <c r="CN277" s="43"/>
      <c r="CO277" s="43"/>
      <c r="CP277" s="43"/>
      <c r="CQ277" s="43"/>
      <c r="CR277" s="43"/>
      <c r="CS277" s="43"/>
      <c r="CT277" s="43"/>
      <c r="CU277" s="43"/>
      <c r="CV277" s="43"/>
      <c r="CW277" s="43"/>
      <c r="CX277" s="43"/>
      <c r="CY277" s="43"/>
      <c r="CZ277" s="43"/>
      <c r="DA277" s="43"/>
      <c r="DB277" s="43"/>
      <c r="DC277" s="43"/>
      <c r="DD277" s="43"/>
      <c r="DE277" s="43"/>
      <c r="DF277" s="43"/>
      <c r="DG277" s="43"/>
      <c r="DH277" s="43"/>
      <c r="DI277" s="43"/>
      <c r="DJ277" s="43"/>
      <c r="DK277" s="43"/>
      <c r="DL277" s="43"/>
      <c r="DM277" s="43"/>
      <c r="DN277" s="43"/>
      <c r="DO277" s="43"/>
      <c r="DP277" s="43"/>
      <c r="DQ277" s="43"/>
      <c r="DR277" s="43"/>
      <c r="DS277" s="43"/>
      <c r="DT277" s="43"/>
      <c r="DU277" s="43"/>
      <c r="DV277" s="43"/>
      <c r="DW277" s="43"/>
      <c r="DX277" s="43"/>
      <c r="DY277" s="43"/>
      <c r="DZ277" s="43"/>
      <c r="EA277" s="43"/>
      <c r="EB277" s="43"/>
      <c r="EC277" s="43"/>
      <c r="ED277" s="43"/>
      <c r="EE277" s="43"/>
      <c r="EF277" s="43"/>
      <c r="EG277" s="43"/>
      <c r="EH277" s="43"/>
      <c r="EI277" s="43"/>
      <c r="EJ277" s="43"/>
      <c r="EK277" s="43"/>
      <c r="EL277" s="43"/>
      <c r="EM277" s="43"/>
      <c r="EN277" s="43"/>
      <c r="EO277" s="43"/>
      <c r="EP277" s="43"/>
      <c r="EQ277" s="43"/>
      <c r="ER277" s="43"/>
      <c r="ES277" s="43"/>
      <c r="ET277" s="43"/>
      <c r="EU277" s="43"/>
      <c r="EV277" s="43"/>
      <c r="EW277" s="43"/>
      <c r="EX277" s="43"/>
      <c r="EY277" s="43"/>
      <c r="EZ277" s="43"/>
      <c r="FA277" s="43"/>
      <c r="FB277" s="43"/>
      <c r="FC277" s="43"/>
      <c r="FD277" s="43"/>
      <c r="FE277" s="43"/>
      <c r="FF277" s="43"/>
      <c r="FG277" s="43"/>
      <c r="FH277" s="43"/>
      <c r="FI277" s="43"/>
      <c r="FJ277" s="43"/>
      <c r="FK277" s="43"/>
      <c r="FL277" s="43"/>
      <c r="FM277" s="43"/>
      <c r="FN277" s="43"/>
      <c r="FO277" s="43"/>
      <c r="FP277" s="43"/>
      <c r="FQ277" s="43"/>
      <c r="FR277" s="43"/>
      <c r="FS277" s="43"/>
      <c r="FT277" s="43"/>
      <c r="FU277" s="43"/>
      <c r="FV277" s="43"/>
      <c r="FW277" s="43"/>
      <c r="FX277" s="43"/>
      <c r="FY277" s="43"/>
      <c r="FZ277" s="43"/>
      <c r="GA277" s="43"/>
      <c r="GB277" s="43"/>
      <c r="GC277" s="43"/>
      <c r="GD277" s="43"/>
      <c r="GE277" s="43"/>
      <c r="GF277" s="43"/>
      <c r="GG277" s="43"/>
      <c r="GH277" s="43"/>
      <c r="GI277" s="43"/>
      <c r="GJ277" s="43"/>
      <c r="GK277" s="43"/>
      <c r="GL277" s="43"/>
      <c r="GM277" s="43"/>
      <c r="GN277" s="43"/>
      <c r="GO277" s="43"/>
      <c r="GP277" s="43"/>
      <c r="GQ277" s="43"/>
      <c r="GR277" s="43"/>
      <c r="GS277" s="43"/>
      <c r="GT277" s="43"/>
      <c r="GU277" s="43"/>
      <c r="GV277" s="43"/>
      <c r="GW277" s="43"/>
      <c r="GX277" s="43"/>
      <c r="GY277" s="43"/>
      <c r="GZ277" s="43"/>
      <c r="HA277" s="43"/>
      <c r="HB277" s="43"/>
      <c r="HC277" s="43"/>
      <c r="HD277" s="43"/>
      <c r="HE277" s="43"/>
      <c r="HF277" s="43"/>
      <c r="HG277" s="43"/>
      <c r="HH277" s="43"/>
      <c r="HI277" s="43"/>
      <c r="HJ277" s="43"/>
      <c r="HK277" s="43"/>
      <c r="HL277" s="43"/>
      <c r="HM277" s="43"/>
      <c r="HN277" s="43"/>
      <c r="HO277" s="43"/>
      <c r="HP277" s="43"/>
      <c r="HQ277" s="43"/>
      <c r="HR277" s="43"/>
      <c r="HS277" s="43"/>
      <c r="HT277" s="43"/>
      <c r="HU277" s="43"/>
      <c r="HV277" s="43"/>
      <c r="HW277" s="43"/>
      <c r="HX277" s="43"/>
      <c r="HY277" s="43"/>
      <c r="HZ277" s="43"/>
      <c r="IA277" s="43"/>
      <c r="IB277" s="43"/>
      <c r="IC277" s="43"/>
      <c r="ID277" s="43"/>
      <c r="IE277" s="43"/>
    </row>
    <row r="278" spans="1:239" s="19" customFormat="1" ht="14.25" x14ac:dyDescent="0.2">
      <c r="A278" s="39"/>
      <c r="B278" s="19" t="s">
        <v>79</v>
      </c>
      <c r="C278" s="20"/>
      <c r="D278" s="20"/>
      <c r="E278" s="21">
        <f>E266+E277</f>
        <v>49.580000000000005</v>
      </c>
      <c r="F278" s="21">
        <f t="shared" ref="F278:BD278" si="23">F266+F277</f>
        <v>30.07</v>
      </c>
      <c r="G278" s="21">
        <f t="shared" si="23"/>
        <v>47.16</v>
      </c>
      <c r="H278" s="21">
        <f t="shared" si="23"/>
        <v>9.77</v>
      </c>
      <c r="I278" s="21">
        <f t="shared" si="23"/>
        <v>155.63</v>
      </c>
      <c r="J278" s="21">
        <f t="shared" si="23"/>
        <v>1274.88401086666</v>
      </c>
      <c r="K278" s="21">
        <f t="shared" si="23"/>
        <v>18.91</v>
      </c>
      <c r="L278" s="21">
        <f t="shared" si="23"/>
        <v>6.09</v>
      </c>
      <c r="M278" s="21">
        <f t="shared" si="23"/>
        <v>9.9699999999999989</v>
      </c>
      <c r="N278" s="21">
        <f t="shared" si="23"/>
        <v>0</v>
      </c>
      <c r="O278" s="21">
        <f t="shared" si="23"/>
        <v>60.6</v>
      </c>
      <c r="P278" s="21">
        <f t="shared" si="23"/>
        <v>93.69</v>
      </c>
      <c r="Q278" s="21">
        <f t="shared" si="23"/>
        <v>13.26</v>
      </c>
      <c r="R278" s="21">
        <f t="shared" si="23"/>
        <v>0</v>
      </c>
      <c r="S278" s="21">
        <f t="shared" si="23"/>
        <v>0</v>
      </c>
      <c r="T278" s="21">
        <f t="shared" si="23"/>
        <v>1.8900000000000001</v>
      </c>
      <c r="U278" s="21">
        <f t="shared" si="23"/>
        <v>12.740000000000002</v>
      </c>
      <c r="V278" s="21">
        <f t="shared" si="23"/>
        <v>1844.66</v>
      </c>
      <c r="W278" s="21">
        <f t="shared" si="23"/>
        <v>2094.88</v>
      </c>
      <c r="X278" s="21">
        <f t="shared" si="23"/>
        <v>0</v>
      </c>
      <c r="Y278" s="21">
        <f t="shared" si="23"/>
        <v>1795.04</v>
      </c>
      <c r="Z278" s="21">
        <f t="shared" si="23"/>
        <v>1482.95</v>
      </c>
      <c r="AA278" s="21">
        <f t="shared" si="23"/>
        <v>3519.34</v>
      </c>
      <c r="AB278" s="21">
        <f t="shared" si="23"/>
        <v>2615.9500000000003</v>
      </c>
      <c r="AC278" s="21">
        <f t="shared" si="23"/>
        <v>1079.22</v>
      </c>
      <c r="AD278" s="21">
        <f t="shared" si="23"/>
        <v>1781.69</v>
      </c>
      <c r="AE278" s="21">
        <f t="shared" si="23"/>
        <v>571.48</v>
      </c>
      <c r="AF278" s="21">
        <f t="shared" si="23"/>
        <v>2270.29</v>
      </c>
      <c r="AG278" s="21">
        <f t="shared" si="23"/>
        <v>2238.7699999999995</v>
      </c>
      <c r="AH278" s="21">
        <f t="shared" si="23"/>
        <v>3257.42</v>
      </c>
      <c r="AI278" s="21">
        <f t="shared" si="23"/>
        <v>4027.9300000000003</v>
      </c>
      <c r="AJ278" s="21">
        <f t="shared" si="23"/>
        <v>1219.3800000000001</v>
      </c>
      <c r="AK278" s="21">
        <f t="shared" si="23"/>
        <v>1958.39</v>
      </c>
      <c r="AL278" s="21">
        <f t="shared" si="23"/>
        <v>8865.4599999999991</v>
      </c>
      <c r="AM278" s="21">
        <f t="shared" si="23"/>
        <v>338.09999999999997</v>
      </c>
      <c r="AN278" s="21">
        <f t="shared" si="23"/>
        <v>2194.91</v>
      </c>
      <c r="AO278" s="21">
        <f t="shared" si="23"/>
        <v>2353.35</v>
      </c>
      <c r="AP278" s="21">
        <f t="shared" si="23"/>
        <v>1520.62</v>
      </c>
      <c r="AQ278" s="21">
        <f t="shared" si="23"/>
        <v>807.79</v>
      </c>
      <c r="AR278" s="21">
        <f t="shared" si="23"/>
        <v>0.93</v>
      </c>
      <c r="AS278" s="21">
        <f t="shared" si="23"/>
        <v>0.79</v>
      </c>
      <c r="AT278" s="21">
        <f t="shared" si="23"/>
        <v>0.60000000000000009</v>
      </c>
      <c r="AU278" s="21">
        <f t="shared" si="23"/>
        <v>1.46</v>
      </c>
      <c r="AV278" s="21">
        <f t="shared" si="23"/>
        <v>0.33999999999999997</v>
      </c>
      <c r="AW278" s="21">
        <f t="shared" si="23"/>
        <v>1.44</v>
      </c>
      <c r="AX278" s="21">
        <f t="shared" si="23"/>
        <v>0.11</v>
      </c>
      <c r="AY278" s="21">
        <f t="shared" si="23"/>
        <v>5.91</v>
      </c>
      <c r="AZ278" s="21">
        <f t="shared" si="23"/>
        <v>0.06</v>
      </c>
      <c r="BA278" s="21">
        <f t="shared" si="23"/>
        <v>1.9600000000000002</v>
      </c>
      <c r="BB278" s="21">
        <f t="shared" si="23"/>
        <v>2.0500000000000003</v>
      </c>
      <c r="BC278" s="21">
        <f t="shared" si="23"/>
        <v>0.32</v>
      </c>
      <c r="BD278" s="21">
        <f t="shared" si="23"/>
        <v>0</v>
      </c>
      <c r="BE278" s="21">
        <f t="shared" ref="BE278:BP278" si="24">BE266+BE277</f>
        <v>0.63</v>
      </c>
      <c r="BF278" s="21">
        <f t="shared" si="24"/>
        <v>0.55999999999999994</v>
      </c>
      <c r="BG278" s="21">
        <f t="shared" si="24"/>
        <v>20.14</v>
      </c>
      <c r="BH278" s="21">
        <f t="shared" si="24"/>
        <v>0</v>
      </c>
      <c r="BI278" s="21">
        <f t="shared" si="24"/>
        <v>0</v>
      </c>
      <c r="BJ278" s="21">
        <f t="shared" si="24"/>
        <v>10.219999999999999</v>
      </c>
      <c r="BK278" s="21">
        <f t="shared" si="24"/>
        <v>0.18</v>
      </c>
      <c r="BL278" s="21">
        <f t="shared" si="24"/>
        <v>0.04</v>
      </c>
      <c r="BM278" s="21">
        <f t="shared" si="24"/>
        <v>0</v>
      </c>
      <c r="BN278" s="21">
        <f t="shared" si="24"/>
        <v>0</v>
      </c>
      <c r="BO278" s="21">
        <f t="shared" si="24"/>
        <v>0</v>
      </c>
      <c r="BP278" s="21">
        <f t="shared" si="24"/>
        <v>1046.8600000000001</v>
      </c>
      <c r="BR278" s="19">
        <v>784.84</v>
      </c>
      <c r="BZ278" s="43"/>
      <c r="CA278" s="43"/>
      <c r="CB278" s="43"/>
      <c r="CC278" s="43"/>
      <c r="CD278" s="43"/>
      <c r="CE278" s="43"/>
      <c r="CF278" s="43"/>
      <c r="CG278" s="43"/>
      <c r="CH278" s="43"/>
      <c r="CI278" s="43"/>
      <c r="CJ278" s="43"/>
      <c r="CK278" s="43"/>
      <c r="CL278" s="43"/>
      <c r="CM278" s="43"/>
      <c r="CN278" s="43"/>
      <c r="CO278" s="43"/>
      <c r="CP278" s="43"/>
      <c r="CQ278" s="43"/>
      <c r="CR278" s="43"/>
      <c r="CS278" s="43"/>
      <c r="CT278" s="43"/>
      <c r="CU278" s="43"/>
      <c r="CV278" s="43"/>
      <c r="CW278" s="43"/>
      <c r="CX278" s="43"/>
      <c r="CY278" s="43"/>
      <c r="CZ278" s="43"/>
      <c r="DA278" s="43"/>
      <c r="DB278" s="43"/>
      <c r="DC278" s="43"/>
      <c r="DD278" s="43"/>
      <c r="DE278" s="43"/>
      <c r="DF278" s="43"/>
      <c r="DG278" s="43"/>
      <c r="DH278" s="43"/>
      <c r="DI278" s="43"/>
      <c r="DJ278" s="43"/>
      <c r="DK278" s="43"/>
      <c r="DL278" s="43"/>
      <c r="DM278" s="43"/>
      <c r="DN278" s="43"/>
      <c r="DO278" s="43"/>
      <c r="DP278" s="43"/>
      <c r="DQ278" s="43"/>
      <c r="DR278" s="43"/>
      <c r="DS278" s="43"/>
      <c r="DT278" s="43"/>
      <c r="DU278" s="43"/>
      <c r="DV278" s="43"/>
      <c r="DW278" s="43"/>
      <c r="DX278" s="43"/>
      <c r="DY278" s="43"/>
      <c r="DZ278" s="43"/>
      <c r="EA278" s="43"/>
      <c r="EB278" s="43"/>
      <c r="EC278" s="43"/>
      <c r="ED278" s="43"/>
      <c r="EE278" s="43"/>
      <c r="EF278" s="43"/>
      <c r="EG278" s="43"/>
      <c r="EH278" s="43"/>
      <c r="EI278" s="43"/>
      <c r="EJ278" s="43"/>
      <c r="EK278" s="43"/>
      <c r="EL278" s="43"/>
      <c r="EM278" s="43"/>
      <c r="EN278" s="43"/>
      <c r="EO278" s="43"/>
      <c r="EP278" s="43"/>
      <c r="EQ278" s="43"/>
      <c r="ER278" s="43"/>
      <c r="ES278" s="43"/>
      <c r="ET278" s="43"/>
      <c r="EU278" s="43"/>
      <c r="EV278" s="43"/>
      <c r="EW278" s="43"/>
      <c r="EX278" s="43"/>
      <c r="EY278" s="43"/>
      <c r="EZ278" s="43"/>
      <c r="FA278" s="43"/>
      <c r="FB278" s="43"/>
      <c r="FC278" s="43"/>
      <c r="FD278" s="43"/>
      <c r="FE278" s="43"/>
      <c r="FF278" s="43"/>
      <c r="FG278" s="43"/>
      <c r="FH278" s="43"/>
      <c r="FI278" s="43"/>
      <c r="FJ278" s="43"/>
      <c r="FK278" s="43"/>
      <c r="FL278" s="43"/>
      <c r="FM278" s="43"/>
      <c r="FN278" s="43"/>
      <c r="FO278" s="43"/>
      <c r="FP278" s="43"/>
      <c r="FQ278" s="43"/>
      <c r="FR278" s="43"/>
      <c r="FS278" s="43"/>
      <c r="FT278" s="43"/>
      <c r="FU278" s="43"/>
      <c r="FV278" s="43"/>
      <c r="FW278" s="43"/>
      <c r="FX278" s="43"/>
      <c r="FY278" s="43"/>
      <c r="FZ278" s="43"/>
      <c r="GA278" s="43"/>
      <c r="GB278" s="43"/>
      <c r="GC278" s="43"/>
      <c r="GD278" s="43"/>
      <c r="GE278" s="43"/>
      <c r="GF278" s="43"/>
      <c r="GG278" s="43"/>
      <c r="GH278" s="43"/>
      <c r="GI278" s="43"/>
      <c r="GJ278" s="43"/>
      <c r="GK278" s="43"/>
      <c r="GL278" s="43"/>
      <c r="GM278" s="43"/>
      <c r="GN278" s="43"/>
      <c r="GO278" s="43"/>
      <c r="GP278" s="43"/>
      <c r="GQ278" s="43"/>
      <c r="GR278" s="43"/>
      <c r="GS278" s="43"/>
      <c r="GT278" s="43"/>
      <c r="GU278" s="43"/>
      <c r="GV278" s="43"/>
      <c r="GW278" s="43"/>
      <c r="GX278" s="43"/>
      <c r="GY278" s="43"/>
      <c r="GZ278" s="43"/>
      <c r="HA278" s="43"/>
      <c r="HB278" s="43"/>
      <c r="HC278" s="43"/>
      <c r="HD278" s="43"/>
      <c r="HE278" s="43"/>
      <c r="HF278" s="43"/>
      <c r="HG278" s="43"/>
      <c r="HH278" s="43"/>
      <c r="HI278" s="43"/>
      <c r="HJ278" s="43"/>
      <c r="HK278" s="43"/>
      <c r="HL278" s="43"/>
      <c r="HM278" s="43"/>
      <c r="HN278" s="43"/>
      <c r="HO278" s="43"/>
      <c r="HP278" s="43"/>
      <c r="HQ278" s="43"/>
      <c r="HR278" s="43"/>
      <c r="HS278" s="43"/>
      <c r="HT278" s="43"/>
      <c r="HU278" s="43"/>
      <c r="HV278" s="43"/>
      <c r="HW278" s="43"/>
      <c r="HX278" s="43"/>
      <c r="HY278" s="43"/>
      <c r="HZ278" s="43"/>
      <c r="IA278" s="43"/>
      <c r="IB278" s="43"/>
      <c r="IC278" s="43"/>
      <c r="ID278" s="43"/>
      <c r="IE278" s="43"/>
    </row>
    <row r="279" spans="1:239" s="5" customFormat="1" ht="15" x14ac:dyDescent="0.25">
      <c r="A279" s="37"/>
      <c r="C279" s="11"/>
      <c r="D279" s="11"/>
      <c r="E279" s="11"/>
      <c r="F279" s="11"/>
      <c r="G279" s="11"/>
      <c r="H279" s="11"/>
      <c r="I279" s="11"/>
      <c r="J279" s="11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</row>
    <row r="280" spans="1:239" s="5" customFormat="1" ht="15" x14ac:dyDescent="0.25">
      <c r="A280" s="37"/>
      <c r="C280" s="11"/>
      <c r="D280" s="11"/>
      <c r="E280" s="11"/>
      <c r="F280" s="11"/>
      <c r="G280" s="11"/>
      <c r="H280" s="11"/>
      <c r="I280" s="11"/>
      <c r="J280" s="11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/>
      <c r="HZ280" s="12"/>
      <c r="IA280" s="12"/>
      <c r="IB280" s="12"/>
      <c r="IC280" s="12"/>
      <c r="ID280" s="12"/>
      <c r="IE280" s="12"/>
    </row>
    <row r="281" spans="1:239" s="5" customFormat="1" ht="15" x14ac:dyDescent="0.25">
      <c r="A281" s="37"/>
      <c r="C281" s="11"/>
      <c r="D281" s="11"/>
      <c r="E281" s="11"/>
      <c r="F281" s="11"/>
      <c r="G281" s="11"/>
      <c r="H281" s="11"/>
      <c r="I281" s="11"/>
      <c r="J281" s="11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/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</row>
    <row r="282" spans="1:239" s="5" customFormat="1" ht="15" x14ac:dyDescent="0.25">
      <c r="A282" s="37"/>
      <c r="C282" s="11"/>
      <c r="D282" s="11"/>
      <c r="E282" s="11"/>
      <c r="F282" s="11"/>
      <c r="G282" s="11"/>
      <c r="H282" s="11"/>
      <c r="I282" s="11"/>
      <c r="J282" s="11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</row>
    <row r="283" spans="1:239" s="5" customFormat="1" ht="15" x14ac:dyDescent="0.25">
      <c r="A283" s="37"/>
      <c r="C283" s="11"/>
      <c r="D283" s="11"/>
      <c r="E283" s="11"/>
      <c r="F283" s="11"/>
      <c r="G283" s="11"/>
      <c r="H283" s="11"/>
      <c r="I283" s="11"/>
      <c r="J283" s="11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/>
      <c r="HY283" s="12"/>
      <c r="HZ283" s="12"/>
      <c r="IA283" s="12"/>
      <c r="IB283" s="12"/>
      <c r="IC283" s="12"/>
      <c r="ID283" s="12"/>
      <c r="IE283" s="12"/>
    </row>
    <row r="284" spans="1:239" s="5" customFormat="1" ht="15" x14ac:dyDescent="0.25">
      <c r="A284" s="37"/>
      <c r="C284" s="11"/>
      <c r="D284" s="11"/>
      <c r="E284" s="11"/>
      <c r="F284" s="11"/>
      <c r="G284" s="11"/>
      <c r="H284" s="11"/>
      <c r="I284" s="11"/>
      <c r="J284" s="11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</row>
    <row r="285" spans="1:239" s="5" customFormat="1" ht="15" x14ac:dyDescent="0.25">
      <c r="A285" s="37"/>
      <c r="C285" s="11"/>
      <c r="D285" s="11"/>
      <c r="E285" s="11"/>
      <c r="F285" s="11"/>
      <c r="G285" s="11"/>
      <c r="H285" s="11"/>
      <c r="I285" s="11"/>
      <c r="J285" s="11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</row>
    <row r="286" spans="1:239" s="5" customFormat="1" ht="15" x14ac:dyDescent="0.25">
      <c r="A286" s="37"/>
      <c r="C286" s="11"/>
      <c r="D286" s="11"/>
      <c r="E286" s="11"/>
      <c r="F286" s="11"/>
      <c r="G286" s="11"/>
      <c r="H286" s="11"/>
      <c r="I286" s="11"/>
      <c r="J286" s="11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</row>
    <row r="287" spans="1:239" s="5" customFormat="1" ht="15" x14ac:dyDescent="0.25">
      <c r="A287" s="37"/>
      <c r="C287" s="11"/>
      <c r="D287" s="11"/>
      <c r="E287" s="11"/>
      <c r="F287" s="11"/>
      <c r="G287" s="11"/>
      <c r="H287" s="11"/>
      <c r="I287" s="11"/>
      <c r="J287" s="11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</row>
    <row r="288" spans="1:239" s="5" customFormat="1" ht="15" x14ac:dyDescent="0.25">
      <c r="A288" s="37"/>
      <c r="C288" s="11"/>
      <c r="D288" s="11"/>
      <c r="E288" s="11"/>
      <c r="F288" s="11"/>
      <c r="G288" s="11"/>
      <c r="H288" s="11"/>
      <c r="I288" s="11"/>
      <c r="J288" s="11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/>
      <c r="HI288" s="12"/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/>
      <c r="HX288" s="12"/>
      <c r="HY288" s="12"/>
      <c r="HZ288" s="12"/>
      <c r="IA288" s="12"/>
      <c r="IB288" s="12"/>
      <c r="IC288" s="12"/>
      <c r="ID288" s="12"/>
      <c r="IE288" s="12"/>
    </row>
    <row r="289" spans="1:239" s="5" customFormat="1" ht="15" x14ac:dyDescent="0.25">
      <c r="A289" s="37"/>
      <c r="C289" s="11"/>
      <c r="D289" s="11"/>
      <c r="E289" s="11"/>
      <c r="F289" s="11"/>
      <c r="G289" s="11"/>
      <c r="H289" s="11"/>
      <c r="I289" s="11"/>
      <c r="J289" s="11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/>
      <c r="GY289" s="12"/>
      <c r="GZ289" s="12"/>
      <c r="HA289" s="12"/>
      <c r="HB289" s="12"/>
      <c r="HC289" s="12"/>
      <c r="HD289" s="12"/>
      <c r="HE289" s="12"/>
      <c r="HF289" s="12"/>
      <c r="HG289" s="12"/>
      <c r="HH289" s="12"/>
      <c r="HI289" s="12"/>
      <c r="HJ289" s="12"/>
      <c r="HK289" s="12"/>
      <c r="HL289" s="12"/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/>
      <c r="HX289" s="12"/>
      <c r="HY289" s="12"/>
      <c r="HZ289" s="12"/>
      <c r="IA289" s="12"/>
      <c r="IB289" s="12"/>
      <c r="IC289" s="12"/>
      <c r="ID289" s="12"/>
      <c r="IE289" s="12"/>
    </row>
    <row r="290" spans="1:239" s="5" customFormat="1" ht="15" x14ac:dyDescent="0.25">
      <c r="A290" s="37"/>
      <c r="C290" s="11"/>
      <c r="D290" s="11"/>
      <c r="E290" s="11"/>
      <c r="F290" s="11"/>
      <c r="G290" s="11"/>
      <c r="H290" s="11"/>
      <c r="I290" s="11"/>
      <c r="J290" s="11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/>
      <c r="GZ290" s="12"/>
      <c r="HA290" s="12"/>
      <c r="HB290" s="12"/>
      <c r="HC290" s="12"/>
      <c r="HD290" s="12"/>
      <c r="HE290" s="12"/>
      <c r="HF290" s="12"/>
      <c r="HG290" s="12"/>
      <c r="HH290" s="12"/>
      <c r="HI290" s="12"/>
      <c r="HJ290" s="12"/>
      <c r="HK290" s="12"/>
      <c r="HL290" s="12"/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/>
      <c r="HX290" s="12"/>
      <c r="HY290" s="12"/>
      <c r="HZ290" s="12"/>
      <c r="IA290" s="12"/>
      <c r="IB290" s="12"/>
      <c r="IC290" s="12"/>
      <c r="ID290" s="12"/>
      <c r="IE290" s="12"/>
    </row>
    <row r="291" spans="1:239" s="5" customFormat="1" ht="15" x14ac:dyDescent="0.25">
      <c r="A291" s="37"/>
      <c r="C291" s="11"/>
      <c r="D291" s="11"/>
      <c r="E291" s="11"/>
      <c r="F291" s="11"/>
      <c r="G291" s="11"/>
      <c r="H291" s="11"/>
      <c r="I291" s="11"/>
      <c r="J291" s="11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/>
      <c r="GJ291" s="12"/>
      <c r="GK291" s="12"/>
      <c r="GL291" s="12"/>
      <c r="GM291" s="12"/>
      <c r="GN291" s="12"/>
      <c r="GO291" s="12"/>
      <c r="GP291" s="12"/>
      <c r="GQ291" s="12"/>
      <c r="GR291" s="12"/>
      <c r="GS291" s="12"/>
      <c r="GT291" s="12"/>
      <c r="GU291" s="12"/>
      <c r="GV291" s="12"/>
      <c r="GW291" s="12"/>
      <c r="GX291" s="12"/>
      <c r="GY291" s="12"/>
      <c r="GZ291" s="12"/>
      <c r="HA291" s="12"/>
      <c r="HB291" s="12"/>
      <c r="HC291" s="12"/>
      <c r="HD291" s="12"/>
      <c r="HE291" s="12"/>
      <c r="HF291" s="12"/>
      <c r="HG291" s="12"/>
      <c r="HH291" s="12"/>
      <c r="HI291" s="12"/>
      <c r="HJ291" s="12"/>
      <c r="HK291" s="12"/>
      <c r="HL291" s="12"/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/>
      <c r="HX291" s="12"/>
      <c r="HY291" s="12"/>
      <c r="HZ291" s="12"/>
      <c r="IA291" s="12"/>
      <c r="IB291" s="12"/>
      <c r="IC291" s="12"/>
      <c r="ID291" s="12"/>
      <c r="IE291" s="12"/>
    </row>
    <row r="292" spans="1:239" s="5" customFormat="1" ht="15" x14ac:dyDescent="0.25">
      <c r="A292" s="37"/>
      <c r="C292" s="11"/>
      <c r="D292" s="11"/>
      <c r="E292" s="11"/>
      <c r="F292" s="11"/>
      <c r="G292" s="11"/>
      <c r="H292" s="11"/>
      <c r="I292" s="11"/>
      <c r="J292" s="11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/>
      <c r="HA292" s="12"/>
      <c r="HB292" s="12"/>
      <c r="HC292" s="12"/>
      <c r="HD292" s="12"/>
      <c r="HE292" s="12"/>
      <c r="HF292" s="12"/>
      <c r="HG292" s="12"/>
      <c r="HH292" s="12"/>
      <c r="HI292" s="12"/>
      <c r="HJ292" s="12"/>
      <c r="HK292" s="12"/>
      <c r="HL292" s="12"/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/>
      <c r="HX292" s="12"/>
      <c r="HY292" s="12"/>
      <c r="HZ292" s="12"/>
      <c r="IA292" s="12"/>
      <c r="IB292" s="12"/>
      <c r="IC292" s="12"/>
      <c r="ID292" s="12"/>
      <c r="IE292" s="12"/>
    </row>
    <row r="293" spans="1:239" s="5" customFormat="1" ht="15" x14ac:dyDescent="0.25">
      <c r="A293" s="37"/>
      <c r="C293" s="11"/>
      <c r="D293" s="11"/>
      <c r="E293" s="11"/>
      <c r="F293" s="11"/>
      <c r="G293" s="11"/>
      <c r="H293" s="11"/>
      <c r="I293" s="11"/>
      <c r="J293" s="11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/>
      <c r="HA293" s="12"/>
      <c r="HB293" s="12"/>
      <c r="HC293" s="12"/>
      <c r="HD293" s="12"/>
      <c r="HE293" s="12"/>
      <c r="HF293" s="12"/>
      <c r="HG293" s="12"/>
      <c r="HH293" s="12"/>
      <c r="HI293" s="12"/>
      <c r="HJ293" s="12"/>
      <c r="HK293" s="12"/>
      <c r="HL293" s="12"/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/>
      <c r="HX293" s="12"/>
      <c r="HY293" s="12"/>
      <c r="HZ293" s="12"/>
      <c r="IA293" s="12"/>
      <c r="IB293" s="12"/>
      <c r="IC293" s="12"/>
      <c r="ID293" s="12"/>
      <c r="IE293" s="12"/>
    </row>
    <row r="294" spans="1:239" s="5" customFormat="1" ht="15" x14ac:dyDescent="0.25">
      <c r="A294" s="37"/>
      <c r="B294" s="5" t="s">
        <v>86</v>
      </c>
      <c r="C294" s="11"/>
      <c r="D294" s="11"/>
      <c r="E294" s="11"/>
      <c r="F294" s="11"/>
      <c r="G294" s="11"/>
      <c r="H294" s="11"/>
      <c r="I294" s="11"/>
      <c r="J294" s="11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/>
      <c r="GY294" s="12"/>
      <c r="GZ294" s="12"/>
      <c r="HA294" s="12"/>
      <c r="HB294" s="12"/>
      <c r="HC294" s="12"/>
      <c r="HD294" s="12"/>
      <c r="HE294" s="12"/>
      <c r="HF294" s="12"/>
      <c r="HG294" s="12"/>
      <c r="HH294" s="12"/>
      <c r="HI294" s="12"/>
      <c r="HJ294" s="12"/>
      <c r="HK294" s="12"/>
      <c r="HL294" s="12"/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/>
      <c r="HX294" s="12"/>
      <c r="HY294" s="12"/>
      <c r="HZ294" s="12"/>
      <c r="IA294" s="12"/>
      <c r="IB294" s="12"/>
      <c r="IC294" s="12"/>
      <c r="ID294" s="12"/>
      <c r="IE294" s="12"/>
    </row>
    <row r="295" spans="1:239" s="5" customFormat="1" ht="15" x14ac:dyDescent="0.25">
      <c r="A295" s="32" t="s">
        <v>157</v>
      </c>
      <c r="B295" s="29" t="s">
        <v>0</v>
      </c>
      <c r="C295" s="29" t="s">
        <v>6</v>
      </c>
      <c r="D295" s="35" t="s">
        <v>158</v>
      </c>
      <c r="E295" s="29" t="s">
        <v>2</v>
      </c>
      <c r="F295" s="29"/>
      <c r="G295" s="29" t="s">
        <v>8</v>
      </c>
      <c r="H295" s="29"/>
      <c r="I295" s="29" t="s">
        <v>7</v>
      </c>
      <c r="J295" s="30" t="s">
        <v>5</v>
      </c>
      <c r="K295" s="5" t="s">
        <v>9</v>
      </c>
      <c r="L295" s="5" t="s">
        <v>10</v>
      </c>
      <c r="M295" s="5" t="s">
        <v>65</v>
      </c>
      <c r="N295" s="5" t="s">
        <v>11</v>
      </c>
      <c r="O295" s="5" t="s">
        <v>12</v>
      </c>
      <c r="P295" s="5" t="s">
        <v>13</v>
      </c>
      <c r="Q295" s="5" t="s">
        <v>14</v>
      </c>
      <c r="R295" s="5" t="s">
        <v>15</v>
      </c>
      <c r="S295" s="5" t="s">
        <v>16</v>
      </c>
      <c r="T295" s="5" t="s">
        <v>17</v>
      </c>
      <c r="U295" s="5" t="s">
        <v>18</v>
      </c>
      <c r="V295" s="5" t="s">
        <v>19</v>
      </c>
      <c r="W295" s="5" t="s">
        <v>20</v>
      </c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/>
      <c r="HH295" s="12"/>
      <c r="HI295" s="12"/>
      <c r="HJ295" s="12"/>
      <c r="HK295" s="12"/>
      <c r="HL295" s="12"/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/>
      <c r="HX295" s="12"/>
      <c r="HY295" s="12"/>
      <c r="HZ295" s="12"/>
      <c r="IA295" s="12"/>
      <c r="IB295" s="12"/>
      <c r="IC295" s="12"/>
      <c r="ID295" s="12"/>
      <c r="IE295" s="12"/>
    </row>
    <row r="296" spans="1:239" s="5" customFormat="1" ht="30" x14ac:dyDescent="0.25">
      <c r="A296" s="33"/>
      <c r="B296" s="29"/>
      <c r="C296" s="29"/>
      <c r="D296" s="36"/>
      <c r="E296" s="27" t="s">
        <v>1</v>
      </c>
      <c r="F296" s="27" t="s">
        <v>3</v>
      </c>
      <c r="G296" s="27" t="s">
        <v>1</v>
      </c>
      <c r="H296" s="27" t="s">
        <v>4</v>
      </c>
      <c r="I296" s="29"/>
      <c r="J296" s="31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/>
      <c r="GY296" s="12"/>
      <c r="GZ296" s="12"/>
      <c r="HA296" s="12"/>
      <c r="HB296" s="12"/>
      <c r="HC296" s="12"/>
      <c r="HD296" s="12"/>
      <c r="HE296" s="12"/>
      <c r="HF296" s="12"/>
      <c r="HG296" s="12"/>
      <c r="HH296" s="12"/>
      <c r="HI296" s="12"/>
      <c r="HJ296" s="12"/>
      <c r="HK296" s="12"/>
      <c r="HL296" s="12"/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/>
      <c r="HX296" s="12"/>
      <c r="HY296" s="12"/>
      <c r="HZ296" s="12"/>
      <c r="IA296" s="12"/>
      <c r="IB296" s="12"/>
      <c r="IC296" s="12"/>
      <c r="ID296" s="12"/>
      <c r="IE296" s="12"/>
    </row>
    <row r="297" spans="1:239" s="17" customFormat="1" ht="15" x14ac:dyDescent="0.25">
      <c r="A297" s="38" t="str">
        <f>"366"</f>
        <v>366</v>
      </c>
      <c r="B297" s="17" t="s">
        <v>148</v>
      </c>
      <c r="C297" s="23">
        <v>180</v>
      </c>
      <c r="D297" s="23"/>
      <c r="E297" s="24">
        <v>25.26</v>
      </c>
      <c r="F297" s="24">
        <v>31.21</v>
      </c>
      <c r="G297" s="24">
        <v>15.71</v>
      </c>
      <c r="H297" s="24">
        <v>0.21</v>
      </c>
      <c r="I297" s="24">
        <v>36.369999999999997</v>
      </c>
      <c r="J297" s="24">
        <v>389.31</v>
      </c>
      <c r="K297" s="24">
        <v>14.78</v>
      </c>
      <c r="L297" s="24">
        <v>0.18</v>
      </c>
      <c r="M297" s="24">
        <v>14.78</v>
      </c>
      <c r="N297" s="24">
        <v>0</v>
      </c>
      <c r="O297" s="24">
        <v>27.44</v>
      </c>
      <c r="P297" s="24">
        <v>12.26</v>
      </c>
      <c r="Q297" s="24">
        <v>0.76</v>
      </c>
      <c r="R297" s="24">
        <v>0</v>
      </c>
      <c r="S297" s="24">
        <v>0</v>
      </c>
      <c r="T297" s="24">
        <v>2.23</v>
      </c>
      <c r="U297" s="24">
        <v>2.88</v>
      </c>
      <c r="V297" s="24">
        <v>303.75</v>
      </c>
      <c r="W297" s="24">
        <v>277.73</v>
      </c>
      <c r="X297" s="17">
        <v>0</v>
      </c>
      <c r="Y297" s="17">
        <v>1542.01</v>
      </c>
      <c r="Z297" s="17">
        <v>1282.94</v>
      </c>
      <c r="AA297" s="17">
        <v>2330.9699999999998</v>
      </c>
      <c r="AB297" s="17">
        <v>1813.52</v>
      </c>
      <c r="AC297" s="17">
        <v>692.98</v>
      </c>
      <c r="AD297" s="17">
        <v>1177.97</v>
      </c>
      <c r="AE297" s="17">
        <v>386.06</v>
      </c>
      <c r="AF297" s="17">
        <v>1391.16</v>
      </c>
      <c r="AG297" s="17">
        <v>116.87</v>
      </c>
      <c r="AH297" s="17">
        <v>135.44999999999999</v>
      </c>
      <c r="AI297" s="17">
        <v>201.63</v>
      </c>
      <c r="AJ297" s="17">
        <v>794.85</v>
      </c>
      <c r="AK297" s="17">
        <v>87.86</v>
      </c>
      <c r="AL297" s="17">
        <v>752.49</v>
      </c>
      <c r="AM297" s="17">
        <v>1.43</v>
      </c>
      <c r="AN297" s="17">
        <v>286.54000000000002</v>
      </c>
      <c r="AO297" s="17">
        <v>183.66</v>
      </c>
      <c r="AP297" s="17">
        <v>1531.19</v>
      </c>
      <c r="AQ297" s="17">
        <v>161.52000000000001</v>
      </c>
      <c r="AR297" s="17">
        <v>0.26</v>
      </c>
      <c r="AS297" s="17">
        <v>0.06</v>
      </c>
      <c r="AT297" s="17">
        <v>0.05</v>
      </c>
      <c r="AU297" s="17">
        <v>0.13</v>
      </c>
      <c r="AV297" s="17">
        <v>0.17</v>
      </c>
      <c r="AW297" s="17">
        <v>0.56000000000000005</v>
      </c>
      <c r="AX297" s="17">
        <v>0</v>
      </c>
      <c r="AY297" s="17">
        <v>1.71</v>
      </c>
      <c r="AZ297" s="17">
        <v>0</v>
      </c>
      <c r="BA297" s="17">
        <v>0.53</v>
      </c>
      <c r="BB297" s="17">
        <v>0</v>
      </c>
      <c r="BC297" s="17">
        <v>0</v>
      </c>
      <c r="BD297" s="17">
        <v>0</v>
      </c>
      <c r="BE297" s="17">
        <v>0</v>
      </c>
      <c r="BF297" s="17">
        <v>0.2</v>
      </c>
      <c r="BG297" s="17">
        <v>2.06</v>
      </c>
      <c r="BH297" s="17">
        <v>0</v>
      </c>
      <c r="BI297" s="17">
        <v>0</v>
      </c>
      <c r="BJ297" s="17">
        <v>0.09</v>
      </c>
      <c r="BK297" s="17">
        <v>0.02</v>
      </c>
      <c r="BL297" s="17">
        <v>0.02</v>
      </c>
      <c r="BM297" s="17">
        <v>0</v>
      </c>
      <c r="BN297" s="17">
        <v>0</v>
      </c>
      <c r="BO297" s="17">
        <v>0</v>
      </c>
      <c r="BP297" s="17">
        <v>133.01</v>
      </c>
      <c r="BR297" s="17">
        <v>164.23</v>
      </c>
      <c r="BY297" s="41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/>
      <c r="GZ297" s="12"/>
      <c r="HA297" s="12"/>
      <c r="HB297" s="12"/>
      <c r="HC297" s="12"/>
      <c r="HD297" s="12"/>
      <c r="HE297" s="12"/>
      <c r="HF297" s="12"/>
      <c r="HG297" s="12"/>
      <c r="HH297" s="12"/>
      <c r="HI297" s="12"/>
      <c r="HJ297" s="12"/>
      <c r="HK297" s="12"/>
      <c r="HL297" s="12"/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/>
      <c r="HX297" s="12"/>
      <c r="HY297" s="12"/>
      <c r="HZ297" s="12"/>
      <c r="IA297" s="12"/>
      <c r="IB297" s="12"/>
      <c r="IC297" s="12"/>
      <c r="ID297" s="12"/>
      <c r="IE297" s="12"/>
    </row>
    <row r="298" spans="1:239" s="17" customFormat="1" ht="15" x14ac:dyDescent="0.25">
      <c r="A298" s="38" t="str">
        <f>"Фирм"</f>
        <v>Фирм</v>
      </c>
      <c r="B298" s="17" t="s">
        <v>122</v>
      </c>
      <c r="C298" s="18" t="str">
        <f>"180"</f>
        <v>180</v>
      </c>
      <c r="D298" s="18"/>
      <c r="E298" s="24">
        <v>0.13</v>
      </c>
      <c r="F298" s="24">
        <v>0</v>
      </c>
      <c r="G298" s="24">
        <v>0.03</v>
      </c>
      <c r="H298" s="24">
        <v>0.03</v>
      </c>
      <c r="I298" s="24">
        <v>10.97</v>
      </c>
      <c r="J298" s="24">
        <v>43.695979999999999</v>
      </c>
      <c r="K298" s="24">
        <v>0</v>
      </c>
      <c r="L298" s="24">
        <v>0</v>
      </c>
      <c r="M298" s="24">
        <v>0</v>
      </c>
      <c r="N298" s="24">
        <v>0</v>
      </c>
      <c r="O298" s="24">
        <v>10.97</v>
      </c>
      <c r="P298" s="24">
        <v>0</v>
      </c>
      <c r="Q298" s="24">
        <v>0.31</v>
      </c>
      <c r="R298" s="24">
        <v>0</v>
      </c>
      <c r="S298" s="24">
        <v>0</v>
      </c>
      <c r="T298" s="24">
        <v>0.2</v>
      </c>
      <c r="U298" s="24">
        <v>0.09</v>
      </c>
      <c r="V298" s="24">
        <v>2.0299999999999998</v>
      </c>
      <c r="W298" s="24">
        <v>29.55</v>
      </c>
      <c r="X298" s="17">
        <v>0</v>
      </c>
      <c r="Y298" s="17">
        <v>5.15</v>
      </c>
      <c r="Z298" s="17">
        <v>3.97</v>
      </c>
      <c r="AA298" s="17">
        <v>2.94</v>
      </c>
      <c r="AB298" s="17">
        <v>5.29</v>
      </c>
      <c r="AC298" s="17">
        <v>1.91</v>
      </c>
      <c r="AD298" s="17">
        <v>1.91</v>
      </c>
      <c r="AE298" s="17">
        <v>0.88</v>
      </c>
      <c r="AF298" s="17">
        <v>3.97</v>
      </c>
      <c r="AG298" s="17">
        <v>6.32</v>
      </c>
      <c r="AH298" s="17">
        <v>8.23</v>
      </c>
      <c r="AI298" s="17">
        <v>14.55</v>
      </c>
      <c r="AJ298" s="17">
        <v>2.21</v>
      </c>
      <c r="AK298" s="17">
        <v>12.05</v>
      </c>
      <c r="AL298" s="17">
        <v>12.05</v>
      </c>
      <c r="AM298" s="17">
        <v>0</v>
      </c>
      <c r="AN298" s="17">
        <v>5.88</v>
      </c>
      <c r="AO298" s="17">
        <v>4.12</v>
      </c>
      <c r="AP298" s="17">
        <v>2.06</v>
      </c>
      <c r="AQ298" s="17">
        <v>1.32</v>
      </c>
      <c r="AR298" s="17">
        <v>0</v>
      </c>
      <c r="AS298" s="17">
        <v>0</v>
      </c>
      <c r="AT298" s="17">
        <v>0</v>
      </c>
      <c r="AU298" s="17">
        <v>0</v>
      </c>
      <c r="AV298" s="17">
        <v>0</v>
      </c>
      <c r="AW298" s="17">
        <v>0</v>
      </c>
      <c r="AX298" s="17">
        <v>0</v>
      </c>
      <c r="AY298" s="17">
        <v>0</v>
      </c>
      <c r="AZ298" s="17">
        <v>0</v>
      </c>
      <c r="BA298" s="17">
        <v>0</v>
      </c>
      <c r="BB298" s="17">
        <v>0</v>
      </c>
      <c r="BC298" s="17">
        <v>0</v>
      </c>
      <c r="BD298" s="17">
        <v>0</v>
      </c>
      <c r="BE298" s="17">
        <v>0</v>
      </c>
      <c r="BF298" s="17">
        <v>0</v>
      </c>
      <c r="BG298" s="17">
        <v>0</v>
      </c>
      <c r="BH298" s="17">
        <v>0</v>
      </c>
      <c r="BI298" s="17">
        <v>0</v>
      </c>
      <c r="BJ298" s="17">
        <v>0</v>
      </c>
      <c r="BK298" s="17">
        <v>0</v>
      </c>
      <c r="BL298" s="17">
        <v>0</v>
      </c>
      <c r="BM298" s="17">
        <v>0</v>
      </c>
      <c r="BN298" s="17">
        <v>0</v>
      </c>
      <c r="BO298" s="17">
        <v>0</v>
      </c>
      <c r="BP298" s="17">
        <v>203.03</v>
      </c>
      <c r="BR298" s="17">
        <v>1.1299999999999999</v>
      </c>
      <c r="BY298" s="41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/>
      <c r="GY298" s="12"/>
      <c r="GZ298" s="12"/>
      <c r="HA298" s="12"/>
      <c r="HB298" s="12"/>
      <c r="HC298" s="12"/>
      <c r="HD298" s="12"/>
      <c r="HE298" s="12"/>
      <c r="HF298" s="12"/>
      <c r="HG298" s="12"/>
      <c r="HH298" s="12"/>
      <c r="HI298" s="12"/>
      <c r="HJ298" s="12"/>
      <c r="HK298" s="12"/>
      <c r="HL298" s="12"/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/>
      <c r="HX298" s="12"/>
      <c r="HY298" s="12"/>
      <c r="HZ298" s="12"/>
      <c r="IA298" s="12"/>
      <c r="IB298" s="12"/>
      <c r="IC298" s="12"/>
      <c r="ID298" s="12"/>
      <c r="IE298" s="12"/>
    </row>
    <row r="299" spans="1:239" s="15" customFormat="1" ht="15" x14ac:dyDescent="0.25">
      <c r="A299" s="28" t="str">
        <f>"фирм"</f>
        <v>фирм</v>
      </c>
      <c r="B299" s="15" t="s">
        <v>140</v>
      </c>
      <c r="C299" s="16" t="str">
        <f>"50"</f>
        <v>50</v>
      </c>
      <c r="D299" s="16"/>
      <c r="E299" s="25">
        <v>3.25</v>
      </c>
      <c r="F299" s="25">
        <v>0.11</v>
      </c>
      <c r="G299" s="25">
        <v>1.04</v>
      </c>
      <c r="H299" s="25">
        <v>1.1499999999999999</v>
      </c>
      <c r="I299" s="25">
        <v>19.510000000000002</v>
      </c>
      <c r="J299" s="25">
        <v>104.18155999999999</v>
      </c>
      <c r="K299" s="25">
        <v>0.16</v>
      </c>
      <c r="L299" s="25">
        <v>0.49</v>
      </c>
      <c r="M299" s="25">
        <v>0.16</v>
      </c>
      <c r="N299" s="25">
        <v>0</v>
      </c>
      <c r="O299" s="25">
        <v>0.35</v>
      </c>
      <c r="P299" s="25">
        <v>19.149999999999999</v>
      </c>
      <c r="Q299" s="25">
        <v>0.99</v>
      </c>
      <c r="R299" s="25">
        <v>0</v>
      </c>
      <c r="S299" s="25">
        <v>0</v>
      </c>
      <c r="T299" s="25">
        <v>0</v>
      </c>
      <c r="U299" s="25">
        <v>1.07</v>
      </c>
      <c r="V299" s="25">
        <v>349.51</v>
      </c>
      <c r="W299" s="25">
        <v>38.03</v>
      </c>
      <c r="X299" s="15">
        <v>0</v>
      </c>
      <c r="Y299" s="15">
        <v>143.15</v>
      </c>
      <c r="Z299" s="15">
        <v>131.57</v>
      </c>
      <c r="AA299" s="15">
        <v>242.51</v>
      </c>
      <c r="AB299" s="15">
        <v>80.569999999999993</v>
      </c>
      <c r="AC299" s="15">
        <v>46.56</v>
      </c>
      <c r="AD299" s="15">
        <v>96.07</v>
      </c>
      <c r="AE299" s="15">
        <v>30.61</v>
      </c>
      <c r="AF299" s="15">
        <v>149.9</v>
      </c>
      <c r="AG299" s="15">
        <v>99.26</v>
      </c>
      <c r="AH299" s="15">
        <v>121.03</v>
      </c>
      <c r="AI299" s="15">
        <v>104.86</v>
      </c>
      <c r="AJ299" s="15">
        <v>60.83</v>
      </c>
      <c r="AK299" s="15">
        <v>105.92</v>
      </c>
      <c r="AL299" s="15">
        <v>910.79</v>
      </c>
      <c r="AM299" s="15">
        <v>0</v>
      </c>
      <c r="AN299" s="15">
        <v>286.8</v>
      </c>
      <c r="AO299" s="15">
        <v>150.63</v>
      </c>
      <c r="AP299" s="15">
        <v>78.569999999999993</v>
      </c>
      <c r="AQ299" s="15">
        <v>59.3</v>
      </c>
      <c r="AR299" s="15">
        <v>0</v>
      </c>
      <c r="AS299" s="15">
        <v>0</v>
      </c>
      <c r="AT299" s="15">
        <v>0</v>
      </c>
      <c r="AU299" s="15">
        <v>0</v>
      </c>
      <c r="AV299" s="15">
        <v>0</v>
      </c>
      <c r="AW299" s="15">
        <v>0</v>
      </c>
      <c r="AX299" s="15">
        <v>0</v>
      </c>
      <c r="AY299" s="15">
        <v>0.08</v>
      </c>
      <c r="AZ299" s="15">
        <v>0</v>
      </c>
      <c r="BA299" s="15">
        <v>0.03</v>
      </c>
      <c r="BB299" s="15">
        <v>0</v>
      </c>
      <c r="BC299" s="15">
        <v>0</v>
      </c>
      <c r="BD299" s="15">
        <v>0</v>
      </c>
      <c r="BE299" s="15">
        <v>0</v>
      </c>
      <c r="BF299" s="15">
        <v>0</v>
      </c>
      <c r="BG299" s="15">
        <v>0.19</v>
      </c>
      <c r="BH299" s="15">
        <v>0</v>
      </c>
      <c r="BI299" s="15">
        <v>0</v>
      </c>
      <c r="BJ299" s="15">
        <v>0.59</v>
      </c>
      <c r="BK299" s="15">
        <v>0.01</v>
      </c>
      <c r="BL299" s="15">
        <v>0</v>
      </c>
      <c r="BM299" s="15">
        <v>0</v>
      </c>
      <c r="BN299" s="15">
        <v>0</v>
      </c>
      <c r="BO299" s="15">
        <v>0</v>
      </c>
      <c r="BP299" s="15">
        <v>20.010000000000002</v>
      </c>
      <c r="BR299" s="15">
        <v>0</v>
      </c>
      <c r="BY299" s="4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/>
      <c r="GY299" s="12"/>
      <c r="GZ299" s="12"/>
      <c r="HA299" s="12"/>
      <c r="HB299" s="12"/>
      <c r="HC299" s="12"/>
      <c r="HD299" s="12"/>
      <c r="HE299" s="12"/>
      <c r="HF299" s="12"/>
      <c r="HG299" s="12"/>
      <c r="HH299" s="12"/>
      <c r="HI299" s="12"/>
      <c r="HJ299" s="12"/>
      <c r="HK299" s="12"/>
      <c r="HL299" s="12"/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/>
      <c r="HX299" s="12"/>
      <c r="HY299" s="12"/>
      <c r="HZ299" s="12"/>
      <c r="IA299" s="12"/>
      <c r="IB299" s="12"/>
      <c r="IC299" s="12"/>
      <c r="ID299" s="12"/>
      <c r="IE299" s="12"/>
    </row>
    <row r="300" spans="1:239" s="19" customFormat="1" ht="14.25" x14ac:dyDescent="0.2">
      <c r="A300" s="39"/>
      <c r="B300" s="19" t="s">
        <v>75</v>
      </c>
      <c r="C300" s="20"/>
      <c r="D300" s="20"/>
      <c r="E300" s="21">
        <f t="shared" ref="E300:W300" si="25">SUM(E297:E299)</f>
        <v>28.64</v>
      </c>
      <c r="F300" s="21">
        <f t="shared" si="25"/>
        <v>31.32</v>
      </c>
      <c r="G300" s="21">
        <f t="shared" si="25"/>
        <v>16.78</v>
      </c>
      <c r="H300" s="21">
        <f t="shared" si="25"/>
        <v>1.39</v>
      </c>
      <c r="I300" s="21">
        <f t="shared" si="25"/>
        <v>66.849999999999994</v>
      </c>
      <c r="J300" s="21">
        <f t="shared" si="25"/>
        <v>537.18754000000001</v>
      </c>
      <c r="K300" s="21">
        <f t="shared" si="25"/>
        <v>14.94</v>
      </c>
      <c r="L300" s="21">
        <f t="shared" si="25"/>
        <v>0.66999999999999993</v>
      </c>
      <c r="M300" s="21">
        <f t="shared" si="25"/>
        <v>14.94</v>
      </c>
      <c r="N300" s="21">
        <f t="shared" si="25"/>
        <v>0</v>
      </c>
      <c r="O300" s="21">
        <f t="shared" si="25"/>
        <v>38.760000000000005</v>
      </c>
      <c r="P300" s="21">
        <f t="shared" si="25"/>
        <v>31.409999999999997</v>
      </c>
      <c r="Q300" s="21">
        <f t="shared" si="25"/>
        <v>2.06</v>
      </c>
      <c r="R300" s="21">
        <f t="shared" si="25"/>
        <v>0</v>
      </c>
      <c r="S300" s="21">
        <f t="shared" si="25"/>
        <v>0</v>
      </c>
      <c r="T300" s="21">
        <f t="shared" si="25"/>
        <v>2.4300000000000002</v>
      </c>
      <c r="U300" s="21">
        <f t="shared" si="25"/>
        <v>4.04</v>
      </c>
      <c r="V300" s="21">
        <f t="shared" si="25"/>
        <v>655.29</v>
      </c>
      <c r="W300" s="21">
        <f t="shared" si="25"/>
        <v>345.31000000000006</v>
      </c>
      <c r="X300" s="21">
        <v>0</v>
      </c>
      <c r="Y300" s="21">
        <v>1690.31</v>
      </c>
      <c r="Z300" s="21">
        <v>1418.48</v>
      </c>
      <c r="AA300" s="21">
        <v>2576.42</v>
      </c>
      <c r="AB300" s="21">
        <v>1899.38</v>
      </c>
      <c r="AC300" s="21">
        <v>741.44</v>
      </c>
      <c r="AD300" s="21">
        <v>1275.96</v>
      </c>
      <c r="AE300" s="21">
        <v>417.55</v>
      </c>
      <c r="AF300" s="21">
        <v>1545.03</v>
      </c>
      <c r="AG300" s="21">
        <v>222.45</v>
      </c>
      <c r="AH300" s="21">
        <v>264.70999999999998</v>
      </c>
      <c r="AI300" s="21">
        <v>321.05</v>
      </c>
      <c r="AJ300" s="21">
        <v>857.89</v>
      </c>
      <c r="AK300" s="21">
        <v>205.84</v>
      </c>
      <c r="AL300" s="21">
        <v>1675.34</v>
      </c>
      <c r="AM300" s="21">
        <v>1.43</v>
      </c>
      <c r="AN300" s="21">
        <v>579.22</v>
      </c>
      <c r="AO300" s="21">
        <v>338.41</v>
      </c>
      <c r="AP300" s="21">
        <v>1611.81</v>
      </c>
      <c r="AQ300" s="21">
        <v>222.15</v>
      </c>
      <c r="AR300" s="21">
        <v>0.26</v>
      </c>
      <c r="AS300" s="21">
        <v>0.06</v>
      </c>
      <c r="AT300" s="21">
        <v>0.05</v>
      </c>
      <c r="AU300" s="21">
        <v>0.13</v>
      </c>
      <c r="AV300" s="21">
        <v>0.17</v>
      </c>
      <c r="AW300" s="21">
        <v>0.56000000000000005</v>
      </c>
      <c r="AX300" s="21">
        <v>0</v>
      </c>
      <c r="AY300" s="21">
        <v>1.79</v>
      </c>
      <c r="AZ300" s="21">
        <v>0</v>
      </c>
      <c r="BA300" s="21">
        <v>0.56000000000000005</v>
      </c>
      <c r="BB300" s="21">
        <v>0</v>
      </c>
      <c r="BC300" s="21">
        <v>0</v>
      </c>
      <c r="BD300" s="21">
        <v>0</v>
      </c>
      <c r="BE300" s="21">
        <v>0</v>
      </c>
      <c r="BF300" s="21">
        <v>0.2</v>
      </c>
      <c r="BG300" s="21">
        <v>2.25</v>
      </c>
      <c r="BH300" s="21">
        <v>0</v>
      </c>
      <c r="BI300" s="21">
        <v>0</v>
      </c>
      <c r="BJ300" s="21">
        <v>0.69</v>
      </c>
      <c r="BK300" s="21">
        <v>0.03</v>
      </c>
      <c r="BL300" s="21">
        <v>0.02</v>
      </c>
      <c r="BM300" s="21">
        <v>0</v>
      </c>
      <c r="BN300" s="21">
        <v>0</v>
      </c>
      <c r="BO300" s="21">
        <v>0</v>
      </c>
      <c r="BP300" s="21">
        <v>356.05</v>
      </c>
      <c r="BQ300" s="19">
        <f>$J$300/$J$311*100</f>
        <v>39.481478586679131</v>
      </c>
      <c r="BR300" s="19">
        <v>165.36</v>
      </c>
      <c r="BZ300" s="43"/>
      <c r="CA300" s="43"/>
      <c r="CB300" s="43"/>
      <c r="CC300" s="43"/>
      <c r="CD300" s="43"/>
      <c r="CE300" s="43"/>
      <c r="CF300" s="43"/>
      <c r="CG300" s="43"/>
      <c r="CH300" s="43"/>
      <c r="CI300" s="43"/>
      <c r="CJ300" s="43"/>
      <c r="CK300" s="43"/>
      <c r="CL300" s="43"/>
      <c r="CM300" s="43"/>
      <c r="CN300" s="43"/>
      <c r="CO300" s="43"/>
      <c r="CP300" s="43"/>
      <c r="CQ300" s="43"/>
      <c r="CR300" s="43"/>
      <c r="CS300" s="43"/>
      <c r="CT300" s="43"/>
      <c r="CU300" s="43"/>
      <c r="CV300" s="43"/>
      <c r="CW300" s="43"/>
      <c r="CX300" s="43"/>
      <c r="CY300" s="43"/>
      <c r="CZ300" s="43"/>
      <c r="DA300" s="43"/>
      <c r="DB300" s="43"/>
      <c r="DC300" s="43"/>
      <c r="DD300" s="43"/>
      <c r="DE300" s="43"/>
      <c r="DF300" s="43"/>
      <c r="DG300" s="43"/>
      <c r="DH300" s="43"/>
      <c r="DI300" s="43"/>
      <c r="DJ300" s="43"/>
      <c r="DK300" s="43"/>
      <c r="DL300" s="43"/>
      <c r="DM300" s="43"/>
      <c r="DN300" s="43"/>
      <c r="DO300" s="43"/>
      <c r="DP300" s="43"/>
      <c r="DQ300" s="43"/>
      <c r="DR300" s="43"/>
      <c r="DS300" s="43"/>
      <c r="DT300" s="43"/>
      <c r="DU300" s="43"/>
      <c r="DV300" s="43"/>
      <c r="DW300" s="43"/>
      <c r="DX300" s="43"/>
      <c r="DY300" s="43"/>
      <c r="DZ300" s="43"/>
      <c r="EA300" s="43"/>
      <c r="EB300" s="43"/>
      <c r="EC300" s="43"/>
      <c r="ED300" s="43"/>
      <c r="EE300" s="43"/>
      <c r="EF300" s="43"/>
      <c r="EG300" s="43"/>
      <c r="EH300" s="43"/>
      <c r="EI300" s="43"/>
      <c r="EJ300" s="43"/>
      <c r="EK300" s="43"/>
      <c r="EL300" s="43"/>
      <c r="EM300" s="43"/>
      <c r="EN300" s="43"/>
      <c r="EO300" s="43"/>
      <c r="EP300" s="43"/>
      <c r="EQ300" s="43"/>
      <c r="ER300" s="43"/>
      <c r="ES300" s="43"/>
      <c r="ET300" s="43"/>
      <c r="EU300" s="43"/>
      <c r="EV300" s="43"/>
      <c r="EW300" s="43"/>
      <c r="EX300" s="43"/>
      <c r="EY300" s="43"/>
      <c r="EZ300" s="43"/>
      <c r="FA300" s="43"/>
      <c r="FB300" s="43"/>
      <c r="FC300" s="43"/>
      <c r="FD300" s="43"/>
      <c r="FE300" s="43"/>
      <c r="FF300" s="43"/>
      <c r="FG300" s="43"/>
      <c r="FH300" s="43"/>
      <c r="FI300" s="43"/>
      <c r="FJ300" s="43"/>
      <c r="FK300" s="43"/>
      <c r="FL300" s="43"/>
      <c r="FM300" s="43"/>
      <c r="FN300" s="43"/>
      <c r="FO300" s="43"/>
      <c r="FP300" s="43"/>
      <c r="FQ300" s="43"/>
      <c r="FR300" s="43"/>
      <c r="FS300" s="43"/>
      <c r="FT300" s="43"/>
      <c r="FU300" s="43"/>
      <c r="FV300" s="43"/>
      <c r="FW300" s="43"/>
      <c r="FX300" s="43"/>
      <c r="FY300" s="43"/>
      <c r="FZ300" s="43"/>
      <c r="GA300" s="43"/>
      <c r="GB300" s="43"/>
      <c r="GC300" s="43"/>
      <c r="GD300" s="43"/>
      <c r="GE300" s="43"/>
      <c r="GF300" s="43"/>
      <c r="GG300" s="43"/>
      <c r="GH300" s="43"/>
      <c r="GI300" s="43"/>
      <c r="GJ300" s="43"/>
      <c r="GK300" s="43"/>
      <c r="GL300" s="43"/>
      <c r="GM300" s="43"/>
      <c r="GN300" s="43"/>
      <c r="GO300" s="43"/>
      <c r="GP300" s="43"/>
      <c r="GQ300" s="43"/>
      <c r="GR300" s="43"/>
      <c r="GS300" s="43"/>
      <c r="GT300" s="43"/>
      <c r="GU300" s="43"/>
      <c r="GV300" s="43"/>
      <c r="GW300" s="43"/>
      <c r="GX300" s="43"/>
      <c r="GY300" s="43"/>
      <c r="GZ300" s="43"/>
      <c r="HA300" s="43"/>
      <c r="HB300" s="43"/>
      <c r="HC300" s="43"/>
      <c r="HD300" s="43"/>
      <c r="HE300" s="43"/>
      <c r="HF300" s="43"/>
      <c r="HG300" s="43"/>
      <c r="HH300" s="43"/>
      <c r="HI300" s="43"/>
      <c r="HJ300" s="43"/>
      <c r="HK300" s="43"/>
      <c r="HL300" s="43"/>
      <c r="HM300" s="43"/>
      <c r="HN300" s="43"/>
      <c r="HO300" s="43"/>
      <c r="HP300" s="43"/>
      <c r="HQ300" s="43"/>
      <c r="HR300" s="43"/>
      <c r="HS300" s="43"/>
      <c r="HT300" s="43"/>
      <c r="HU300" s="43"/>
      <c r="HV300" s="43"/>
      <c r="HW300" s="43"/>
      <c r="HX300" s="43"/>
      <c r="HY300" s="43"/>
      <c r="HZ300" s="43"/>
      <c r="IA300" s="43"/>
      <c r="IB300" s="43"/>
      <c r="IC300" s="43"/>
      <c r="ID300" s="43"/>
      <c r="IE300" s="43"/>
    </row>
    <row r="301" spans="1:239" s="5" customFormat="1" ht="15" x14ac:dyDescent="0.25">
      <c r="A301" s="37"/>
      <c r="B301" s="14" t="s">
        <v>76</v>
      </c>
      <c r="C301" s="11"/>
      <c r="D301" s="11"/>
      <c r="E301" s="11"/>
      <c r="F301" s="11"/>
      <c r="G301" s="11"/>
      <c r="H301" s="11"/>
      <c r="I301" s="11"/>
      <c r="J301" s="11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/>
      <c r="GY301" s="12"/>
      <c r="GZ301" s="12"/>
      <c r="HA301" s="12"/>
      <c r="HB301" s="12"/>
      <c r="HC301" s="12"/>
      <c r="HD301" s="12"/>
      <c r="HE301" s="12"/>
      <c r="HF301" s="12"/>
      <c r="HG301" s="12"/>
      <c r="HH301" s="12"/>
      <c r="HI301" s="12"/>
      <c r="HJ301" s="12"/>
      <c r="HK301" s="12"/>
      <c r="HL301" s="12"/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/>
      <c r="HX301" s="12"/>
      <c r="HY301" s="12"/>
      <c r="HZ301" s="12"/>
      <c r="IA301" s="12"/>
      <c r="IB301" s="12"/>
      <c r="IC301" s="12"/>
      <c r="ID301" s="12"/>
      <c r="IE301" s="12"/>
    </row>
    <row r="302" spans="1:239" s="17" customFormat="1" ht="15" x14ac:dyDescent="0.25">
      <c r="A302" s="38" t="str">
        <f>"фирм"</f>
        <v>фирм</v>
      </c>
      <c r="B302" s="17" t="s">
        <v>107</v>
      </c>
      <c r="C302" s="18" t="str">
        <f>"60"</f>
        <v>60</v>
      </c>
      <c r="D302" s="18"/>
      <c r="E302" s="24">
        <v>1.39</v>
      </c>
      <c r="F302" s="24">
        <v>0</v>
      </c>
      <c r="G302" s="24">
        <v>5.94</v>
      </c>
      <c r="H302" s="24">
        <v>5.99</v>
      </c>
      <c r="I302" s="24">
        <v>3.08</v>
      </c>
      <c r="J302" s="24">
        <v>74.38</v>
      </c>
      <c r="K302" s="24">
        <v>0.75</v>
      </c>
      <c r="L302" s="24">
        <v>3.9</v>
      </c>
      <c r="M302" s="24">
        <v>0</v>
      </c>
      <c r="N302" s="24">
        <v>0</v>
      </c>
      <c r="O302" s="24">
        <v>5.48</v>
      </c>
      <c r="P302" s="24">
        <v>1.41</v>
      </c>
      <c r="Q302" s="24">
        <v>0.82</v>
      </c>
      <c r="R302" s="24">
        <v>0</v>
      </c>
      <c r="S302" s="24">
        <v>0</v>
      </c>
      <c r="T302" s="24">
        <v>0.12</v>
      </c>
      <c r="U302" s="24">
        <v>0.48</v>
      </c>
      <c r="V302" s="24">
        <v>5.2</v>
      </c>
      <c r="W302" s="24">
        <v>119.48</v>
      </c>
      <c r="X302" s="17">
        <v>0</v>
      </c>
      <c r="Y302" s="17">
        <v>21.92</v>
      </c>
      <c r="Z302" s="17">
        <v>18.89</v>
      </c>
      <c r="AA302" s="17">
        <v>24.18</v>
      </c>
      <c r="AB302" s="17">
        <v>23.05</v>
      </c>
      <c r="AC302" s="17">
        <v>8.31</v>
      </c>
      <c r="AD302" s="17">
        <v>17</v>
      </c>
      <c r="AE302" s="17">
        <v>3.78</v>
      </c>
      <c r="AF302" s="17">
        <v>21.16</v>
      </c>
      <c r="AG302" s="17">
        <v>26.83</v>
      </c>
      <c r="AH302" s="17">
        <v>32.119999999999997</v>
      </c>
      <c r="AI302" s="17">
        <v>65</v>
      </c>
      <c r="AJ302" s="17">
        <v>10.58</v>
      </c>
      <c r="AK302" s="17">
        <v>17.760000000000002</v>
      </c>
      <c r="AL302" s="17">
        <v>103.92</v>
      </c>
      <c r="AM302" s="17">
        <v>0</v>
      </c>
      <c r="AN302" s="17">
        <v>22.29</v>
      </c>
      <c r="AO302" s="17">
        <v>22.29</v>
      </c>
      <c r="AP302" s="17">
        <v>18.89</v>
      </c>
      <c r="AQ302" s="17">
        <v>7.56</v>
      </c>
      <c r="AR302" s="17">
        <v>0</v>
      </c>
      <c r="AS302" s="17">
        <v>0</v>
      </c>
      <c r="AT302" s="17">
        <v>0</v>
      </c>
      <c r="AU302" s="17">
        <v>0</v>
      </c>
      <c r="AV302" s="17">
        <v>0</v>
      </c>
      <c r="AW302" s="17">
        <v>0</v>
      </c>
      <c r="AX302" s="17">
        <v>0</v>
      </c>
      <c r="AY302" s="17">
        <v>0.33</v>
      </c>
      <c r="AZ302" s="17">
        <v>0</v>
      </c>
      <c r="BA302" s="17">
        <v>0.22</v>
      </c>
      <c r="BB302" s="17">
        <v>0.02</v>
      </c>
      <c r="BC302" s="17">
        <v>0.04</v>
      </c>
      <c r="BD302" s="17">
        <v>0</v>
      </c>
      <c r="BE302" s="17">
        <v>0</v>
      </c>
      <c r="BF302" s="17">
        <v>0</v>
      </c>
      <c r="BG302" s="17">
        <v>1.25</v>
      </c>
      <c r="BH302" s="17">
        <v>0</v>
      </c>
      <c r="BI302" s="17">
        <v>0</v>
      </c>
      <c r="BJ302" s="17">
        <v>3.54</v>
      </c>
      <c r="BK302" s="17">
        <v>0</v>
      </c>
      <c r="BL302" s="17">
        <v>0</v>
      </c>
      <c r="BM302" s="17">
        <v>0</v>
      </c>
      <c r="BN302" s="17">
        <v>0</v>
      </c>
      <c r="BO302" s="17">
        <v>0</v>
      </c>
      <c r="BP302" s="17">
        <v>48.5</v>
      </c>
      <c r="BR302" s="17">
        <v>1.07</v>
      </c>
      <c r="BY302" s="41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/>
      <c r="GY302" s="12"/>
      <c r="GZ302" s="12"/>
      <c r="HA302" s="12"/>
      <c r="HB302" s="12"/>
      <c r="HC302" s="12"/>
      <c r="HD302" s="12"/>
      <c r="HE302" s="12"/>
      <c r="HF302" s="12"/>
      <c r="HG302" s="12"/>
      <c r="HH302" s="12"/>
      <c r="HI302" s="12"/>
      <c r="HJ302" s="12"/>
      <c r="HK302" s="12"/>
      <c r="HL302" s="12"/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/>
      <c r="HX302" s="12"/>
      <c r="HY302" s="12"/>
      <c r="HZ302" s="12"/>
      <c r="IA302" s="12"/>
      <c r="IB302" s="12"/>
      <c r="IC302" s="12"/>
      <c r="ID302" s="12"/>
      <c r="IE302" s="12"/>
    </row>
    <row r="303" spans="1:239" s="17" customFormat="1" ht="15" x14ac:dyDescent="0.25">
      <c r="A303" s="38" t="str">
        <f>"140"</f>
        <v>140</v>
      </c>
      <c r="B303" s="17" t="s">
        <v>115</v>
      </c>
      <c r="C303" s="18" t="str">
        <f>"200"</f>
        <v>200</v>
      </c>
      <c r="D303" s="18"/>
      <c r="E303" s="18">
        <v>2.36</v>
      </c>
      <c r="F303" s="18">
        <v>0.26</v>
      </c>
      <c r="G303" s="18">
        <v>2.2599999999999998</v>
      </c>
      <c r="H303" s="18">
        <v>0.37</v>
      </c>
      <c r="I303" s="18">
        <v>14.71</v>
      </c>
      <c r="J303" s="18">
        <v>92.862691097600006</v>
      </c>
      <c r="K303" s="17">
        <v>1.42</v>
      </c>
      <c r="L303" s="17">
        <v>0.06</v>
      </c>
      <c r="M303" s="17">
        <v>1.42</v>
      </c>
      <c r="N303" s="17">
        <v>0</v>
      </c>
      <c r="O303" s="17">
        <v>1.97</v>
      </c>
      <c r="P303" s="17">
        <v>12.74</v>
      </c>
      <c r="Q303" s="17">
        <v>1.43</v>
      </c>
      <c r="R303" s="17">
        <v>0</v>
      </c>
      <c r="S303" s="17">
        <v>0</v>
      </c>
      <c r="T303" s="17">
        <v>0.16</v>
      </c>
      <c r="U303" s="17">
        <v>2.11</v>
      </c>
      <c r="V303" s="17">
        <v>471.63</v>
      </c>
      <c r="W303" s="17">
        <v>341.42</v>
      </c>
      <c r="X303" s="17">
        <v>0</v>
      </c>
      <c r="Y303" s="17">
        <v>64.61</v>
      </c>
      <c r="Z303" s="17">
        <v>66.400000000000006</v>
      </c>
      <c r="AA303" s="17">
        <v>108.04</v>
      </c>
      <c r="AB303" s="17">
        <v>71.209999999999994</v>
      </c>
      <c r="AC303" s="17">
        <v>24.92</v>
      </c>
      <c r="AD303" s="17">
        <v>58.32</v>
      </c>
      <c r="AE303" s="17">
        <v>23.14</v>
      </c>
      <c r="AF303" s="17">
        <v>72.52</v>
      </c>
      <c r="AG303" s="17">
        <v>72.650000000000006</v>
      </c>
      <c r="AH303" s="17">
        <v>135.77000000000001</v>
      </c>
      <c r="AI303" s="17">
        <v>96.55</v>
      </c>
      <c r="AJ303" s="17">
        <v>29.51</v>
      </c>
      <c r="AK303" s="17">
        <v>57.44</v>
      </c>
      <c r="AL303" s="17">
        <v>388.71</v>
      </c>
      <c r="AM303" s="17">
        <v>0.26</v>
      </c>
      <c r="AN303" s="17">
        <v>94</v>
      </c>
      <c r="AO303" s="17">
        <v>70.040000000000006</v>
      </c>
      <c r="AP303" s="17">
        <v>44.86</v>
      </c>
      <c r="AQ303" s="17">
        <v>27.55</v>
      </c>
      <c r="AR303" s="17">
        <v>0.08</v>
      </c>
      <c r="AS303" s="17">
        <v>0.02</v>
      </c>
      <c r="AT303" s="17">
        <v>0.02</v>
      </c>
      <c r="AU303" s="17">
        <v>0.04</v>
      </c>
      <c r="AV303" s="17">
        <v>0.05</v>
      </c>
      <c r="AW303" s="17">
        <v>0.17</v>
      </c>
      <c r="AX303" s="17">
        <v>0</v>
      </c>
      <c r="AY303" s="17">
        <v>0.56999999999999995</v>
      </c>
      <c r="AZ303" s="17">
        <v>0</v>
      </c>
      <c r="BA303" s="17">
        <v>0.17</v>
      </c>
      <c r="BB303" s="17">
        <v>0</v>
      </c>
      <c r="BC303" s="17">
        <v>0</v>
      </c>
      <c r="BD303" s="17">
        <v>0</v>
      </c>
      <c r="BE303" s="17">
        <v>0</v>
      </c>
      <c r="BF303" s="17">
        <v>0.06</v>
      </c>
      <c r="BG303" s="17">
        <v>0.7</v>
      </c>
      <c r="BH303" s="17">
        <v>0</v>
      </c>
      <c r="BI303" s="17">
        <v>0</v>
      </c>
      <c r="BJ303" s="17">
        <v>0.13</v>
      </c>
      <c r="BK303" s="17">
        <v>0</v>
      </c>
      <c r="BL303" s="17">
        <v>0</v>
      </c>
      <c r="BM303" s="17">
        <v>0</v>
      </c>
      <c r="BN303" s="17">
        <v>0</v>
      </c>
      <c r="BO303" s="17">
        <v>0</v>
      </c>
      <c r="BP303" s="17">
        <v>218.68</v>
      </c>
      <c r="BR303" s="17">
        <v>151.41</v>
      </c>
      <c r="BY303" s="41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/>
      <c r="GY303" s="12"/>
      <c r="GZ303" s="12"/>
      <c r="HA303" s="12"/>
      <c r="HB303" s="12"/>
      <c r="HC303" s="12"/>
      <c r="HD303" s="12"/>
      <c r="HE303" s="12"/>
      <c r="HF303" s="12"/>
      <c r="HG303" s="12"/>
      <c r="HH303" s="12"/>
      <c r="HI303" s="12"/>
      <c r="HJ303" s="12"/>
      <c r="HK303" s="12"/>
      <c r="HL303" s="12"/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/>
      <c r="HX303" s="12"/>
      <c r="HY303" s="12"/>
      <c r="HZ303" s="12"/>
      <c r="IA303" s="12"/>
      <c r="IB303" s="12"/>
      <c r="IC303" s="12"/>
      <c r="ID303" s="12"/>
      <c r="IE303" s="12"/>
    </row>
    <row r="304" spans="1:239" s="17" customFormat="1" ht="15" x14ac:dyDescent="0.25">
      <c r="A304" s="38" t="str">
        <f>""</f>
        <v/>
      </c>
      <c r="B304" s="17" t="s">
        <v>99</v>
      </c>
      <c r="C304" s="18" t="str">
        <f>"15"</f>
        <v>15</v>
      </c>
      <c r="D304" s="18"/>
      <c r="E304" s="18">
        <v>3.44</v>
      </c>
      <c r="F304" s="18">
        <v>3.44</v>
      </c>
      <c r="G304" s="18">
        <v>2.9</v>
      </c>
      <c r="H304" s="18">
        <v>0</v>
      </c>
      <c r="I304" s="18">
        <v>0</v>
      </c>
      <c r="J304" s="18">
        <v>39.841200000000001</v>
      </c>
      <c r="K304" s="17">
        <v>0.92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7">
        <v>0</v>
      </c>
      <c r="R304" s="17">
        <v>0</v>
      </c>
      <c r="S304" s="17">
        <v>0</v>
      </c>
      <c r="T304" s="17">
        <v>0</v>
      </c>
      <c r="U304" s="17">
        <v>0.17</v>
      </c>
      <c r="V304" s="17">
        <v>8.82</v>
      </c>
      <c r="W304" s="17">
        <v>22.41</v>
      </c>
      <c r="X304" s="17">
        <v>0</v>
      </c>
      <c r="Y304" s="17">
        <v>193.54</v>
      </c>
      <c r="Z304" s="17">
        <v>211.11</v>
      </c>
      <c r="AA304" s="17">
        <v>306.18</v>
      </c>
      <c r="AB304" s="17">
        <v>373.28</v>
      </c>
      <c r="AC304" s="17">
        <v>93.37</v>
      </c>
      <c r="AD304" s="17">
        <v>176.9</v>
      </c>
      <c r="AE304" s="17">
        <v>0</v>
      </c>
      <c r="AF304" s="17">
        <v>176.15</v>
      </c>
      <c r="AG304" s="17">
        <v>0</v>
      </c>
      <c r="AH304" s="17">
        <v>0</v>
      </c>
      <c r="AI304" s="17">
        <v>0</v>
      </c>
      <c r="AJ304" s="17">
        <v>93.93</v>
      </c>
      <c r="AK304" s="17">
        <v>0</v>
      </c>
      <c r="AL304" s="17">
        <v>0</v>
      </c>
      <c r="AM304" s="17">
        <v>0</v>
      </c>
      <c r="AN304" s="17">
        <v>0</v>
      </c>
      <c r="AO304" s="17">
        <v>0</v>
      </c>
      <c r="AP304" s="17">
        <v>121.15</v>
      </c>
      <c r="AQ304" s="17">
        <v>42.34</v>
      </c>
      <c r="AR304" s="17">
        <v>0</v>
      </c>
      <c r="AS304" s="17">
        <v>0</v>
      </c>
      <c r="AT304" s="17">
        <v>0</v>
      </c>
      <c r="AU304" s="17">
        <v>0</v>
      </c>
      <c r="AV304" s="17">
        <v>0</v>
      </c>
      <c r="AW304" s="17">
        <v>0</v>
      </c>
      <c r="AX304" s="17">
        <v>0</v>
      </c>
      <c r="AY304" s="17">
        <v>0</v>
      </c>
      <c r="AZ304" s="17">
        <v>0</v>
      </c>
      <c r="BA304" s="17">
        <v>0</v>
      </c>
      <c r="BB304" s="17">
        <v>0</v>
      </c>
      <c r="BC304" s="17">
        <v>0</v>
      </c>
      <c r="BD304" s="17">
        <v>0</v>
      </c>
      <c r="BE304" s="17">
        <v>0</v>
      </c>
      <c r="BF304" s="17">
        <v>0</v>
      </c>
      <c r="BG304" s="17">
        <v>0</v>
      </c>
      <c r="BH304" s="17">
        <v>0</v>
      </c>
      <c r="BI304" s="17">
        <v>0</v>
      </c>
      <c r="BJ304" s="17">
        <v>0</v>
      </c>
      <c r="BK304" s="17">
        <v>0</v>
      </c>
      <c r="BL304" s="17">
        <v>0</v>
      </c>
      <c r="BM304" s="17">
        <v>0</v>
      </c>
      <c r="BN304" s="17">
        <v>0</v>
      </c>
      <c r="BO304" s="17">
        <v>0</v>
      </c>
      <c r="BP304" s="17">
        <v>13.15</v>
      </c>
      <c r="BR304" s="17">
        <v>7.7</v>
      </c>
      <c r="BY304" s="41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/>
      <c r="GZ304" s="12"/>
      <c r="HA304" s="12"/>
      <c r="HB304" s="12"/>
      <c r="HC304" s="12"/>
      <c r="HD304" s="12"/>
      <c r="HE304" s="12"/>
      <c r="HF304" s="12"/>
      <c r="HG304" s="12"/>
      <c r="HH304" s="12"/>
      <c r="HI304" s="12"/>
      <c r="HJ304" s="12"/>
      <c r="HK304" s="12"/>
      <c r="HL304" s="12"/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/>
      <c r="HX304" s="12"/>
      <c r="HY304" s="12"/>
      <c r="HZ304" s="12"/>
      <c r="IA304" s="12"/>
      <c r="IB304" s="12"/>
      <c r="IC304" s="12"/>
      <c r="ID304" s="12"/>
      <c r="IE304" s="12"/>
    </row>
    <row r="305" spans="1:239" s="17" customFormat="1" ht="15" x14ac:dyDescent="0.25">
      <c r="A305" s="38" t="str">
        <f>"Фирм"</f>
        <v>Фирм</v>
      </c>
      <c r="B305" s="17" t="s">
        <v>123</v>
      </c>
      <c r="C305" s="23">
        <v>90</v>
      </c>
      <c r="D305" s="23"/>
      <c r="E305" s="18">
        <v>10.38</v>
      </c>
      <c r="F305" s="18">
        <v>9.81</v>
      </c>
      <c r="G305" s="18">
        <v>17.8</v>
      </c>
      <c r="H305" s="18">
        <v>5.99</v>
      </c>
      <c r="I305" s="18">
        <v>3.91</v>
      </c>
      <c r="J305" s="18">
        <v>218.68074124999995</v>
      </c>
      <c r="K305" s="17">
        <v>4.57</v>
      </c>
      <c r="L305" s="17">
        <v>4.0599999999999996</v>
      </c>
      <c r="M305" s="17">
        <v>2.14</v>
      </c>
      <c r="N305" s="17">
        <v>0</v>
      </c>
      <c r="O305" s="17">
        <v>1.59</v>
      </c>
      <c r="P305" s="17">
        <v>2.3199999999999998</v>
      </c>
      <c r="Q305" s="17">
        <v>0.44</v>
      </c>
      <c r="R305" s="17">
        <v>0</v>
      </c>
      <c r="S305" s="17">
        <v>0</v>
      </c>
      <c r="T305" s="17">
        <v>0.16</v>
      </c>
      <c r="U305" s="17">
        <v>1.92</v>
      </c>
      <c r="V305" s="17">
        <v>500.93</v>
      </c>
      <c r="W305" s="17">
        <v>150.78</v>
      </c>
      <c r="X305" s="17">
        <v>0</v>
      </c>
      <c r="Y305" s="17">
        <v>568.62</v>
      </c>
      <c r="Z305" s="17">
        <v>614.57000000000005</v>
      </c>
      <c r="AA305" s="17">
        <v>898.18</v>
      </c>
      <c r="AB305" s="17">
        <v>1062.08</v>
      </c>
      <c r="AC305" s="17">
        <v>270.44</v>
      </c>
      <c r="AD305" s="17">
        <v>511.62</v>
      </c>
      <c r="AE305" s="17">
        <v>6.56</v>
      </c>
      <c r="AF305" s="17">
        <v>516.23</v>
      </c>
      <c r="AG305" s="17">
        <v>10.58</v>
      </c>
      <c r="AH305" s="17">
        <v>12.84</v>
      </c>
      <c r="AI305" s="17">
        <v>10.91</v>
      </c>
      <c r="AJ305" s="17">
        <v>267.06</v>
      </c>
      <c r="AK305" s="17">
        <v>11.23</v>
      </c>
      <c r="AL305" s="17">
        <v>98.77</v>
      </c>
      <c r="AM305" s="17">
        <v>0</v>
      </c>
      <c r="AN305" s="17">
        <v>31.1</v>
      </c>
      <c r="AO305" s="17">
        <v>16.03</v>
      </c>
      <c r="AP305" s="17">
        <v>344.17</v>
      </c>
      <c r="AQ305" s="17">
        <v>123.88</v>
      </c>
      <c r="AR305" s="17">
        <v>0</v>
      </c>
      <c r="AS305" s="17">
        <v>0</v>
      </c>
      <c r="AT305" s="17">
        <v>0</v>
      </c>
      <c r="AU305" s="17">
        <v>0</v>
      </c>
      <c r="AV305" s="17">
        <v>0</v>
      </c>
      <c r="AW305" s="17">
        <v>0</v>
      </c>
      <c r="AX305" s="17">
        <v>0</v>
      </c>
      <c r="AY305" s="17">
        <v>0.37</v>
      </c>
      <c r="AZ305" s="17">
        <v>0</v>
      </c>
      <c r="BA305" s="17">
        <v>0.24</v>
      </c>
      <c r="BB305" s="17">
        <v>0.02</v>
      </c>
      <c r="BC305" s="17">
        <v>0.04</v>
      </c>
      <c r="BD305" s="17">
        <v>0</v>
      </c>
      <c r="BE305" s="17">
        <v>0</v>
      </c>
      <c r="BF305" s="17">
        <v>0</v>
      </c>
      <c r="BG305" s="17">
        <v>1.41</v>
      </c>
      <c r="BH305" s="17">
        <v>0</v>
      </c>
      <c r="BI305" s="17">
        <v>0</v>
      </c>
      <c r="BJ305" s="17">
        <v>3.52</v>
      </c>
      <c r="BK305" s="17">
        <v>0</v>
      </c>
      <c r="BL305" s="17">
        <v>0</v>
      </c>
      <c r="BM305" s="17">
        <v>0</v>
      </c>
      <c r="BN305" s="17">
        <v>0</v>
      </c>
      <c r="BO305" s="17">
        <v>0</v>
      </c>
      <c r="BP305" s="17">
        <v>87.07</v>
      </c>
      <c r="BR305" s="17">
        <v>54.2</v>
      </c>
      <c r="BY305" s="41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/>
      <c r="GY305" s="12"/>
      <c r="GZ305" s="12"/>
      <c r="HA305" s="12"/>
      <c r="HB305" s="12"/>
      <c r="HC305" s="12"/>
      <c r="HD305" s="12"/>
      <c r="HE305" s="12"/>
      <c r="HF305" s="12"/>
      <c r="HG305" s="12"/>
      <c r="HH305" s="12"/>
      <c r="HI305" s="12"/>
      <c r="HJ305" s="12"/>
      <c r="HK305" s="12"/>
      <c r="HL305" s="12"/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/>
      <c r="HX305" s="12"/>
      <c r="HY305" s="12"/>
      <c r="HZ305" s="12"/>
      <c r="IA305" s="12"/>
      <c r="IB305" s="12"/>
      <c r="IC305" s="12"/>
      <c r="ID305" s="12"/>
      <c r="IE305" s="12"/>
    </row>
    <row r="306" spans="1:239" s="17" customFormat="1" ht="15" x14ac:dyDescent="0.25">
      <c r="A306" s="38" t="str">
        <f>"511"</f>
        <v>511</v>
      </c>
      <c r="B306" s="17" t="s">
        <v>124</v>
      </c>
      <c r="C306" s="18" t="str">
        <f>"150"</f>
        <v>150</v>
      </c>
      <c r="D306" s="18"/>
      <c r="E306" s="18">
        <v>3.67</v>
      </c>
      <c r="F306" s="18">
        <v>0.03</v>
      </c>
      <c r="G306" s="18">
        <v>3.36</v>
      </c>
      <c r="H306" s="18">
        <v>0.52</v>
      </c>
      <c r="I306" s="18">
        <v>37.119999999999997</v>
      </c>
      <c r="J306" s="18">
        <v>200.00860699999998</v>
      </c>
      <c r="K306" s="17">
        <v>2.04</v>
      </c>
      <c r="L306" s="17">
        <v>0.09</v>
      </c>
      <c r="M306" s="17">
        <v>0</v>
      </c>
      <c r="N306" s="17">
        <v>0</v>
      </c>
      <c r="O306" s="17">
        <v>0.41</v>
      </c>
      <c r="P306" s="17">
        <v>36.71</v>
      </c>
      <c r="Q306" s="17">
        <v>1.51</v>
      </c>
      <c r="R306" s="17">
        <v>0</v>
      </c>
      <c r="S306" s="17">
        <v>0</v>
      </c>
      <c r="T306" s="17">
        <v>0</v>
      </c>
      <c r="U306" s="17">
        <v>1.43</v>
      </c>
      <c r="V306" s="17">
        <v>411.9</v>
      </c>
      <c r="W306" s="17">
        <v>332.53</v>
      </c>
      <c r="X306" s="17">
        <v>0</v>
      </c>
      <c r="Y306" s="17">
        <v>0</v>
      </c>
      <c r="Z306" s="17">
        <v>0</v>
      </c>
      <c r="AA306" s="17">
        <v>338.08</v>
      </c>
      <c r="AB306" s="17">
        <v>150.96</v>
      </c>
      <c r="AC306" s="17">
        <v>94.57</v>
      </c>
      <c r="AD306" s="17">
        <v>180.48</v>
      </c>
      <c r="AE306" s="17">
        <v>55.8</v>
      </c>
      <c r="AF306" s="17">
        <v>206.83</v>
      </c>
      <c r="AG306" s="17">
        <v>231.05</v>
      </c>
      <c r="AH306" s="17">
        <v>352.23</v>
      </c>
      <c r="AI306" s="17">
        <v>360.89</v>
      </c>
      <c r="AJ306" s="17">
        <v>100.5</v>
      </c>
      <c r="AK306" s="17">
        <v>172.65</v>
      </c>
      <c r="AL306" s="17">
        <v>726.18</v>
      </c>
      <c r="AM306" s="17">
        <v>1.67</v>
      </c>
      <c r="AN306" s="17">
        <v>281.18</v>
      </c>
      <c r="AO306" s="17">
        <v>249.1</v>
      </c>
      <c r="AP306" s="17">
        <v>163.1</v>
      </c>
      <c r="AQ306" s="17">
        <v>87.76</v>
      </c>
      <c r="AR306" s="17">
        <v>0.17</v>
      </c>
      <c r="AS306" s="17">
        <v>0.09</v>
      </c>
      <c r="AT306" s="17">
        <v>0.05</v>
      </c>
      <c r="AU306" s="17">
        <v>0.11</v>
      </c>
      <c r="AV306" s="17">
        <v>0.12</v>
      </c>
      <c r="AW306" s="17">
        <v>0.36</v>
      </c>
      <c r="AX306" s="17">
        <v>0.02</v>
      </c>
      <c r="AY306" s="17">
        <v>1.06</v>
      </c>
      <c r="AZ306" s="17">
        <v>0.01</v>
      </c>
      <c r="BA306" s="17">
        <v>0.32</v>
      </c>
      <c r="BB306" s="17">
        <v>0</v>
      </c>
      <c r="BC306" s="17">
        <v>0.02</v>
      </c>
      <c r="BD306" s="17">
        <v>0</v>
      </c>
      <c r="BE306" s="17">
        <v>0.06</v>
      </c>
      <c r="BF306" s="17">
        <v>0.1</v>
      </c>
      <c r="BG306" s="17">
        <v>0.96</v>
      </c>
      <c r="BH306" s="17">
        <v>0</v>
      </c>
      <c r="BI306" s="17">
        <v>0</v>
      </c>
      <c r="BJ306" s="17">
        <v>0.16</v>
      </c>
      <c r="BK306" s="17">
        <v>7.0000000000000007E-2</v>
      </c>
      <c r="BL306" s="17">
        <v>0.05</v>
      </c>
      <c r="BM306" s="17">
        <v>0</v>
      </c>
      <c r="BN306" s="17">
        <v>0</v>
      </c>
      <c r="BO306" s="17">
        <v>0</v>
      </c>
      <c r="BP306" s="17">
        <v>118.42</v>
      </c>
      <c r="BR306" s="17">
        <v>34.299999999999997</v>
      </c>
      <c r="BY306" s="41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/>
      <c r="GZ306" s="12"/>
      <c r="HA306" s="12"/>
      <c r="HB306" s="12"/>
      <c r="HC306" s="12"/>
      <c r="HD306" s="12"/>
      <c r="HE306" s="12"/>
      <c r="HF306" s="12"/>
      <c r="HG306" s="12"/>
      <c r="HH306" s="12"/>
      <c r="HI306" s="12"/>
      <c r="HJ306" s="12"/>
      <c r="HK306" s="12"/>
      <c r="HL306" s="12"/>
      <c r="HM306" s="12"/>
      <c r="HN306" s="12"/>
      <c r="HO306" s="12"/>
      <c r="HP306" s="12"/>
      <c r="HQ306" s="12"/>
      <c r="HR306" s="12"/>
      <c r="HS306" s="12"/>
      <c r="HT306" s="12"/>
      <c r="HU306" s="12"/>
      <c r="HV306" s="12"/>
      <c r="HW306" s="12"/>
      <c r="HX306" s="12"/>
      <c r="HY306" s="12"/>
      <c r="HZ306" s="12"/>
      <c r="IA306" s="12"/>
      <c r="IB306" s="12"/>
      <c r="IC306" s="12"/>
      <c r="ID306" s="12"/>
      <c r="IE306" s="12"/>
    </row>
    <row r="307" spans="1:239" s="17" customFormat="1" ht="15" x14ac:dyDescent="0.25">
      <c r="A307" s="38" t="str">
        <f>"705 "</f>
        <v xml:space="preserve">705 </v>
      </c>
      <c r="B307" s="17" t="s">
        <v>125</v>
      </c>
      <c r="C307" s="18" t="str">
        <f>"180"</f>
        <v>180</v>
      </c>
      <c r="D307" s="18"/>
      <c r="E307" s="18">
        <v>0.57999999999999996</v>
      </c>
      <c r="F307" s="18">
        <v>0</v>
      </c>
      <c r="G307" s="18">
        <v>0.24</v>
      </c>
      <c r="H307" s="18">
        <v>0.24</v>
      </c>
      <c r="I307" s="18">
        <v>15.05</v>
      </c>
      <c r="J307" s="18">
        <v>72.191360000000003</v>
      </c>
      <c r="K307" s="17">
        <v>0.04</v>
      </c>
      <c r="L307" s="17">
        <v>0</v>
      </c>
      <c r="M307" s="17">
        <v>0</v>
      </c>
      <c r="N307" s="17">
        <v>0</v>
      </c>
      <c r="O307" s="17">
        <v>14.05</v>
      </c>
      <c r="P307" s="17">
        <v>1</v>
      </c>
      <c r="Q307" s="17">
        <v>3.76</v>
      </c>
      <c r="R307" s="17">
        <v>0</v>
      </c>
      <c r="S307" s="17">
        <v>0</v>
      </c>
      <c r="T307" s="17">
        <v>0.9</v>
      </c>
      <c r="U307" s="17">
        <v>0.86</v>
      </c>
      <c r="V307" s="17">
        <v>1.56</v>
      </c>
      <c r="W307" s="17">
        <v>7.44</v>
      </c>
      <c r="X307" s="17">
        <v>0</v>
      </c>
      <c r="Y307" s="17">
        <v>0</v>
      </c>
      <c r="Z307" s="17">
        <v>0</v>
      </c>
      <c r="AA307" s="17">
        <v>0</v>
      </c>
      <c r="AB307" s="17">
        <v>0</v>
      </c>
      <c r="AC307" s="17">
        <v>0</v>
      </c>
      <c r="AD307" s="17">
        <v>0</v>
      </c>
      <c r="AE307" s="17">
        <v>0</v>
      </c>
      <c r="AF307" s="17">
        <v>0</v>
      </c>
      <c r="AG307" s="17">
        <v>0</v>
      </c>
      <c r="AH307" s="17">
        <v>0</v>
      </c>
      <c r="AI307" s="17">
        <v>0</v>
      </c>
      <c r="AJ307" s="17">
        <v>0</v>
      </c>
      <c r="AK307" s="17">
        <v>0</v>
      </c>
      <c r="AL307" s="17">
        <v>0</v>
      </c>
      <c r="AM307" s="17">
        <v>0</v>
      </c>
      <c r="AN307" s="17">
        <v>0</v>
      </c>
      <c r="AO307" s="17">
        <v>0</v>
      </c>
      <c r="AP307" s="17">
        <v>0</v>
      </c>
      <c r="AQ307" s="17">
        <v>0</v>
      </c>
      <c r="AR307" s="17">
        <v>0</v>
      </c>
      <c r="AS307" s="17">
        <v>0</v>
      </c>
      <c r="AT307" s="17">
        <v>0</v>
      </c>
      <c r="AU307" s="17">
        <v>0</v>
      </c>
      <c r="AV307" s="17">
        <v>0</v>
      </c>
      <c r="AW307" s="17">
        <v>0</v>
      </c>
      <c r="AX307" s="17">
        <v>0</v>
      </c>
      <c r="AY307" s="17">
        <v>0</v>
      </c>
      <c r="AZ307" s="17">
        <v>0</v>
      </c>
      <c r="BA307" s="17">
        <v>0</v>
      </c>
      <c r="BB307" s="17">
        <v>0</v>
      </c>
      <c r="BC307" s="17">
        <v>0</v>
      </c>
      <c r="BD307" s="17">
        <v>0</v>
      </c>
      <c r="BE307" s="17">
        <v>0</v>
      </c>
      <c r="BF307" s="17">
        <v>0</v>
      </c>
      <c r="BG307" s="17">
        <v>0</v>
      </c>
      <c r="BH307" s="17">
        <v>0</v>
      </c>
      <c r="BI307" s="17">
        <v>0</v>
      </c>
      <c r="BJ307" s="17">
        <v>0</v>
      </c>
      <c r="BK307" s="17">
        <v>0</v>
      </c>
      <c r="BL307" s="17">
        <v>0</v>
      </c>
      <c r="BM307" s="17">
        <v>0</v>
      </c>
      <c r="BN307" s="17">
        <v>0</v>
      </c>
      <c r="BO307" s="17">
        <v>0</v>
      </c>
      <c r="BP307" s="17">
        <v>182.53</v>
      </c>
      <c r="BR307" s="17">
        <v>124.95</v>
      </c>
      <c r="BY307" s="41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</row>
    <row r="308" spans="1:239" s="17" customFormat="1" ht="15" x14ac:dyDescent="0.25">
      <c r="A308" s="38" t="str">
        <f>"-"</f>
        <v>-</v>
      </c>
      <c r="B308" s="17" t="s">
        <v>74</v>
      </c>
      <c r="C308" s="18" t="str">
        <f>"30"</f>
        <v>30</v>
      </c>
      <c r="D308" s="18"/>
      <c r="E308" s="18">
        <v>1.98</v>
      </c>
      <c r="F308" s="18">
        <v>0</v>
      </c>
      <c r="G308" s="18">
        <v>0.2</v>
      </c>
      <c r="H308" s="18">
        <v>0.2</v>
      </c>
      <c r="I308" s="18">
        <v>14.01</v>
      </c>
      <c r="J308" s="18">
        <v>67.440299999999993</v>
      </c>
      <c r="K308" s="17">
        <v>0.06</v>
      </c>
      <c r="L308" s="17">
        <v>0</v>
      </c>
      <c r="M308" s="17">
        <v>0</v>
      </c>
      <c r="N308" s="17">
        <v>0</v>
      </c>
      <c r="O308" s="17">
        <v>0.33</v>
      </c>
      <c r="P308" s="17">
        <v>13.68</v>
      </c>
      <c r="Q308" s="17">
        <v>0.06</v>
      </c>
      <c r="R308" s="17">
        <v>0</v>
      </c>
      <c r="S308" s="17">
        <v>0</v>
      </c>
      <c r="T308" s="17">
        <v>0.09</v>
      </c>
      <c r="U308" s="17">
        <v>0.54</v>
      </c>
      <c r="V308" s="17">
        <v>73.709999999999994</v>
      </c>
      <c r="W308" s="17">
        <v>24.74</v>
      </c>
      <c r="X308" s="17">
        <v>0</v>
      </c>
      <c r="Y308" s="17">
        <v>0</v>
      </c>
      <c r="Z308" s="17">
        <v>0</v>
      </c>
      <c r="AA308" s="17">
        <v>152.69</v>
      </c>
      <c r="AB308" s="17">
        <v>50.63</v>
      </c>
      <c r="AC308" s="17">
        <v>30.02</v>
      </c>
      <c r="AD308" s="17">
        <v>60.03</v>
      </c>
      <c r="AE308" s="17">
        <v>22.71</v>
      </c>
      <c r="AF308" s="17">
        <v>108.58</v>
      </c>
      <c r="AG308" s="17">
        <v>67.34</v>
      </c>
      <c r="AH308" s="17">
        <v>93.96</v>
      </c>
      <c r="AI308" s="17">
        <v>77.52</v>
      </c>
      <c r="AJ308" s="17">
        <v>40.72</v>
      </c>
      <c r="AK308" s="17">
        <v>72.040000000000006</v>
      </c>
      <c r="AL308" s="17">
        <v>602.39</v>
      </c>
      <c r="AM308" s="17">
        <v>70.47</v>
      </c>
      <c r="AN308" s="17">
        <v>196.27</v>
      </c>
      <c r="AO308" s="17">
        <v>85.35</v>
      </c>
      <c r="AP308" s="17">
        <v>56.64</v>
      </c>
      <c r="AQ308" s="17">
        <v>44.89</v>
      </c>
      <c r="AR308" s="17">
        <v>0</v>
      </c>
      <c r="AS308" s="17">
        <v>0</v>
      </c>
      <c r="AT308" s="17">
        <v>0</v>
      </c>
      <c r="AU308" s="17">
        <v>0</v>
      </c>
      <c r="AV308" s="17">
        <v>0</v>
      </c>
      <c r="AW308" s="17">
        <v>0</v>
      </c>
      <c r="AX308" s="17">
        <v>0.04</v>
      </c>
      <c r="AY308" s="17">
        <v>0.02</v>
      </c>
      <c r="AZ308" s="17">
        <v>0.02</v>
      </c>
      <c r="BA308" s="17">
        <v>0</v>
      </c>
      <c r="BB308" s="17">
        <v>0</v>
      </c>
      <c r="BC308" s="17">
        <v>0</v>
      </c>
      <c r="BD308" s="17">
        <v>0</v>
      </c>
      <c r="BE308" s="17">
        <v>0</v>
      </c>
      <c r="BF308" s="17">
        <v>0</v>
      </c>
      <c r="BG308" s="17">
        <v>0.02</v>
      </c>
      <c r="BH308" s="17">
        <v>0</v>
      </c>
      <c r="BI308" s="17">
        <v>0</v>
      </c>
      <c r="BJ308" s="17">
        <v>0.08</v>
      </c>
      <c r="BK308" s="17">
        <v>0</v>
      </c>
      <c r="BL308" s="17">
        <v>0</v>
      </c>
      <c r="BM308" s="17">
        <v>0</v>
      </c>
      <c r="BN308" s="17">
        <v>0</v>
      </c>
      <c r="BO308" s="17">
        <v>0</v>
      </c>
      <c r="BP308" s="17">
        <v>11.73</v>
      </c>
      <c r="BR308" s="17">
        <v>0</v>
      </c>
      <c r="BY308" s="41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</row>
    <row r="309" spans="1:239" s="15" customFormat="1" ht="15" x14ac:dyDescent="0.25">
      <c r="A309" s="28" t="str">
        <f>"-"</f>
        <v>-</v>
      </c>
      <c r="B309" s="15" t="s">
        <v>77</v>
      </c>
      <c r="C309" s="16" t="str">
        <f>"30"</f>
        <v>30</v>
      </c>
      <c r="D309" s="16"/>
      <c r="E309" s="16">
        <v>1.98</v>
      </c>
      <c r="F309" s="16">
        <v>0</v>
      </c>
      <c r="G309" s="16">
        <v>0.36</v>
      </c>
      <c r="H309" s="16">
        <v>0.36</v>
      </c>
      <c r="I309" s="16">
        <v>10.02</v>
      </c>
      <c r="J309" s="16">
        <v>58.013999999999996</v>
      </c>
      <c r="K309" s="15">
        <v>0.06</v>
      </c>
      <c r="L309" s="15">
        <v>0</v>
      </c>
      <c r="M309" s="15">
        <v>0</v>
      </c>
      <c r="N309" s="15">
        <v>0</v>
      </c>
      <c r="O309" s="15">
        <v>0.36</v>
      </c>
      <c r="P309" s="15">
        <v>9.66</v>
      </c>
      <c r="Q309" s="15">
        <v>2.4900000000000002</v>
      </c>
      <c r="R309" s="15">
        <v>0</v>
      </c>
      <c r="S309" s="15">
        <v>0</v>
      </c>
      <c r="T309" s="15">
        <v>0.3</v>
      </c>
      <c r="U309" s="15">
        <v>0.75</v>
      </c>
      <c r="V309" s="15">
        <v>183</v>
      </c>
      <c r="W309" s="15">
        <v>73.5</v>
      </c>
      <c r="X309" s="15">
        <v>0</v>
      </c>
      <c r="Y309" s="15">
        <v>0</v>
      </c>
      <c r="Z309" s="15">
        <v>0</v>
      </c>
      <c r="AA309" s="15">
        <v>128.1</v>
      </c>
      <c r="AB309" s="15">
        <v>66.900000000000006</v>
      </c>
      <c r="AC309" s="15">
        <v>27.9</v>
      </c>
      <c r="AD309" s="15">
        <v>59.4</v>
      </c>
      <c r="AE309" s="15">
        <v>24</v>
      </c>
      <c r="AF309" s="15">
        <v>111.3</v>
      </c>
      <c r="AG309" s="15">
        <v>89.1</v>
      </c>
      <c r="AH309" s="15">
        <v>87.3</v>
      </c>
      <c r="AI309" s="15">
        <v>139.19999999999999</v>
      </c>
      <c r="AJ309" s="15">
        <v>37.200000000000003</v>
      </c>
      <c r="AK309" s="15">
        <v>93</v>
      </c>
      <c r="AL309" s="15">
        <v>458.7</v>
      </c>
      <c r="AM309" s="15">
        <v>81</v>
      </c>
      <c r="AN309" s="15">
        <v>157.80000000000001</v>
      </c>
      <c r="AO309" s="15">
        <v>87.3</v>
      </c>
      <c r="AP309" s="15">
        <v>54</v>
      </c>
      <c r="AQ309" s="15">
        <v>39</v>
      </c>
      <c r="AR309" s="15">
        <v>0</v>
      </c>
      <c r="AS309" s="15">
        <v>0</v>
      </c>
      <c r="AT309" s="15">
        <v>0</v>
      </c>
      <c r="AU309" s="15">
        <v>0</v>
      </c>
      <c r="AV309" s="15">
        <v>0</v>
      </c>
      <c r="AW309" s="15">
        <v>0</v>
      </c>
      <c r="AX309" s="15">
        <v>0.06</v>
      </c>
      <c r="AY309" s="15">
        <v>0.04</v>
      </c>
      <c r="AZ309" s="15">
        <v>0.03</v>
      </c>
      <c r="BA309" s="15">
        <v>0</v>
      </c>
      <c r="BB309" s="15">
        <v>0.01</v>
      </c>
      <c r="BC309" s="15">
        <v>0</v>
      </c>
      <c r="BD309" s="15">
        <v>0</v>
      </c>
      <c r="BE309" s="15">
        <v>0</v>
      </c>
      <c r="BF309" s="15">
        <v>0</v>
      </c>
      <c r="BG309" s="15">
        <v>0.03</v>
      </c>
      <c r="BH309" s="15">
        <v>0</v>
      </c>
      <c r="BI309" s="15">
        <v>0</v>
      </c>
      <c r="BJ309" s="15">
        <v>0.14000000000000001</v>
      </c>
      <c r="BK309" s="15">
        <v>0.02</v>
      </c>
      <c r="BL309" s="15">
        <v>0</v>
      </c>
      <c r="BM309" s="15">
        <v>0</v>
      </c>
      <c r="BN309" s="15">
        <v>0</v>
      </c>
      <c r="BO309" s="15">
        <v>0</v>
      </c>
      <c r="BP309" s="15">
        <v>14.1</v>
      </c>
      <c r="BR309" s="15">
        <v>0.25</v>
      </c>
      <c r="BY309" s="4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/>
      <c r="GZ309" s="12"/>
      <c r="HA309" s="12"/>
      <c r="HB309" s="12"/>
      <c r="HC309" s="12"/>
      <c r="HD309" s="12"/>
      <c r="HE309" s="12"/>
      <c r="HF309" s="12"/>
      <c r="HG309" s="12"/>
      <c r="HH309" s="12"/>
      <c r="HI309" s="12"/>
      <c r="HJ309" s="12"/>
      <c r="HK309" s="12"/>
      <c r="HL309" s="12"/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/>
      <c r="HX309" s="12"/>
      <c r="HY309" s="12"/>
      <c r="HZ309" s="12"/>
      <c r="IA309" s="12"/>
      <c r="IB309" s="12"/>
      <c r="IC309" s="12"/>
      <c r="ID309" s="12"/>
      <c r="IE309" s="12"/>
    </row>
    <row r="310" spans="1:239" s="19" customFormat="1" ht="14.25" x14ac:dyDescent="0.2">
      <c r="A310" s="39"/>
      <c r="B310" s="19" t="s">
        <v>78</v>
      </c>
      <c r="C310" s="20"/>
      <c r="D310" s="20"/>
      <c r="E310" s="21">
        <f t="shared" ref="E310:W310" si="26">SUM(E302:E309)</f>
        <v>25.78</v>
      </c>
      <c r="F310" s="21">
        <f t="shared" si="26"/>
        <v>13.540000000000001</v>
      </c>
      <c r="G310" s="21">
        <f t="shared" si="26"/>
        <v>33.06</v>
      </c>
      <c r="H310" s="21">
        <f t="shared" si="26"/>
        <v>13.67</v>
      </c>
      <c r="I310" s="21">
        <f t="shared" si="26"/>
        <v>97.899999999999991</v>
      </c>
      <c r="J310" s="21">
        <f t="shared" si="26"/>
        <v>823.41889934760002</v>
      </c>
      <c r="K310" s="21">
        <f t="shared" si="26"/>
        <v>9.86</v>
      </c>
      <c r="L310" s="21">
        <f t="shared" si="26"/>
        <v>8.11</v>
      </c>
      <c r="M310" s="21">
        <f t="shared" si="26"/>
        <v>3.56</v>
      </c>
      <c r="N310" s="21">
        <f t="shared" si="26"/>
        <v>0</v>
      </c>
      <c r="O310" s="21">
        <f t="shared" si="26"/>
        <v>24.189999999999998</v>
      </c>
      <c r="P310" s="21">
        <f t="shared" si="26"/>
        <v>77.52</v>
      </c>
      <c r="Q310" s="21">
        <f t="shared" si="26"/>
        <v>10.51</v>
      </c>
      <c r="R310" s="21">
        <f t="shared" si="26"/>
        <v>0</v>
      </c>
      <c r="S310" s="21">
        <f t="shared" si="26"/>
        <v>0</v>
      </c>
      <c r="T310" s="21">
        <f t="shared" si="26"/>
        <v>1.7300000000000002</v>
      </c>
      <c r="U310" s="21">
        <f t="shared" si="26"/>
        <v>8.26</v>
      </c>
      <c r="V310" s="21">
        <f t="shared" si="26"/>
        <v>1656.75</v>
      </c>
      <c r="W310" s="21">
        <f t="shared" si="26"/>
        <v>1072.3000000000002</v>
      </c>
      <c r="X310" s="21">
        <v>0</v>
      </c>
      <c r="Y310" s="21">
        <v>848.69</v>
      </c>
      <c r="Z310" s="21">
        <v>910.97</v>
      </c>
      <c r="AA310" s="21">
        <v>1955.45</v>
      </c>
      <c r="AB310" s="21">
        <v>1798.11</v>
      </c>
      <c r="AC310" s="21">
        <v>549.53</v>
      </c>
      <c r="AD310" s="21">
        <v>1063.76</v>
      </c>
      <c r="AE310" s="21">
        <v>135.99</v>
      </c>
      <c r="AF310" s="21">
        <v>1212.76</v>
      </c>
      <c r="AG310" s="21">
        <v>497.56</v>
      </c>
      <c r="AH310" s="21">
        <v>714.22</v>
      </c>
      <c r="AI310" s="21">
        <v>750.06</v>
      </c>
      <c r="AJ310" s="21">
        <v>579.5</v>
      </c>
      <c r="AK310" s="21">
        <v>424.11</v>
      </c>
      <c r="AL310" s="21">
        <v>2378.67</v>
      </c>
      <c r="AM310" s="21">
        <v>153.38999999999999</v>
      </c>
      <c r="AN310" s="21">
        <v>782.66</v>
      </c>
      <c r="AO310" s="21">
        <v>530.12</v>
      </c>
      <c r="AP310" s="21">
        <v>802.81</v>
      </c>
      <c r="AQ310" s="21">
        <v>372.98</v>
      </c>
      <c r="AR310" s="21">
        <v>0.25</v>
      </c>
      <c r="AS310" s="21">
        <v>0.11</v>
      </c>
      <c r="AT310" s="21">
        <v>0.06</v>
      </c>
      <c r="AU310" s="21">
        <v>0.15</v>
      </c>
      <c r="AV310" s="21">
        <v>0.17</v>
      </c>
      <c r="AW310" s="21">
        <v>0.53</v>
      </c>
      <c r="AX310" s="21">
        <v>0.12</v>
      </c>
      <c r="AY310" s="21">
        <v>2.4</v>
      </c>
      <c r="AZ310" s="21">
        <v>0.06</v>
      </c>
      <c r="BA310" s="21">
        <v>0.96</v>
      </c>
      <c r="BB310" s="21">
        <v>0.04</v>
      </c>
      <c r="BC310" s="21">
        <v>0.1</v>
      </c>
      <c r="BD310" s="21">
        <v>0</v>
      </c>
      <c r="BE310" s="21">
        <v>0.06</v>
      </c>
      <c r="BF310" s="21">
        <v>0.17</v>
      </c>
      <c r="BG310" s="21">
        <v>4.38</v>
      </c>
      <c r="BH310" s="21">
        <v>0</v>
      </c>
      <c r="BI310" s="21">
        <v>0</v>
      </c>
      <c r="BJ310" s="21">
        <v>7.58</v>
      </c>
      <c r="BK310" s="21">
        <v>0.1</v>
      </c>
      <c r="BL310" s="21">
        <v>0.05</v>
      </c>
      <c r="BM310" s="21">
        <v>0</v>
      </c>
      <c r="BN310" s="21">
        <v>0</v>
      </c>
      <c r="BO310" s="21">
        <v>0</v>
      </c>
      <c r="BP310" s="21">
        <v>729.69</v>
      </c>
      <c r="BQ310" s="19">
        <f>$J$310/$J$311*100</f>
        <v>60.518521413320883</v>
      </c>
      <c r="BR310" s="19">
        <v>376.28</v>
      </c>
      <c r="BZ310" s="43"/>
      <c r="CA310" s="43"/>
      <c r="CB310" s="43"/>
      <c r="CC310" s="43"/>
      <c r="CD310" s="43"/>
      <c r="CE310" s="43"/>
      <c r="CF310" s="43"/>
      <c r="CG310" s="43"/>
      <c r="CH310" s="43"/>
      <c r="CI310" s="43"/>
      <c r="CJ310" s="43"/>
      <c r="CK310" s="43"/>
      <c r="CL310" s="43"/>
      <c r="CM310" s="43"/>
      <c r="CN310" s="43"/>
      <c r="CO310" s="43"/>
      <c r="CP310" s="43"/>
      <c r="CQ310" s="43"/>
      <c r="CR310" s="43"/>
      <c r="CS310" s="43"/>
      <c r="CT310" s="43"/>
      <c r="CU310" s="43"/>
      <c r="CV310" s="43"/>
      <c r="CW310" s="43"/>
      <c r="CX310" s="43"/>
      <c r="CY310" s="43"/>
      <c r="CZ310" s="43"/>
      <c r="DA310" s="43"/>
      <c r="DB310" s="43"/>
      <c r="DC310" s="43"/>
      <c r="DD310" s="43"/>
      <c r="DE310" s="43"/>
      <c r="DF310" s="43"/>
      <c r="DG310" s="43"/>
      <c r="DH310" s="43"/>
      <c r="DI310" s="43"/>
      <c r="DJ310" s="43"/>
      <c r="DK310" s="43"/>
      <c r="DL310" s="43"/>
      <c r="DM310" s="43"/>
      <c r="DN310" s="43"/>
      <c r="DO310" s="43"/>
      <c r="DP310" s="43"/>
      <c r="DQ310" s="43"/>
      <c r="DR310" s="43"/>
      <c r="DS310" s="43"/>
      <c r="DT310" s="43"/>
      <c r="DU310" s="43"/>
      <c r="DV310" s="43"/>
      <c r="DW310" s="43"/>
      <c r="DX310" s="43"/>
      <c r="DY310" s="43"/>
      <c r="DZ310" s="43"/>
      <c r="EA310" s="43"/>
      <c r="EB310" s="43"/>
      <c r="EC310" s="43"/>
      <c r="ED310" s="43"/>
      <c r="EE310" s="43"/>
      <c r="EF310" s="43"/>
      <c r="EG310" s="43"/>
      <c r="EH310" s="43"/>
      <c r="EI310" s="43"/>
      <c r="EJ310" s="43"/>
      <c r="EK310" s="43"/>
      <c r="EL310" s="43"/>
      <c r="EM310" s="43"/>
      <c r="EN310" s="43"/>
      <c r="EO310" s="43"/>
      <c r="EP310" s="43"/>
      <c r="EQ310" s="43"/>
      <c r="ER310" s="43"/>
      <c r="ES310" s="43"/>
      <c r="ET310" s="43"/>
      <c r="EU310" s="43"/>
      <c r="EV310" s="43"/>
      <c r="EW310" s="43"/>
      <c r="EX310" s="43"/>
      <c r="EY310" s="43"/>
      <c r="EZ310" s="43"/>
      <c r="FA310" s="43"/>
      <c r="FB310" s="43"/>
      <c r="FC310" s="43"/>
      <c r="FD310" s="43"/>
      <c r="FE310" s="43"/>
      <c r="FF310" s="43"/>
      <c r="FG310" s="43"/>
      <c r="FH310" s="43"/>
      <c r="FI310" s="43"/>
      <c r="FJ310" s="43"/>
      <c r="FK310" s="43"/>
      <c r="FL310" s="43"/>
      <c r="FM310" s="43"/>
      <c r="FN310" s="43"/>
      <c r="FO310" s="43"/>
      <c r="FP310" s="43"/>
      <c r="FQ310" s="43"/>
      <c r="FR310" s="43"/>
      <c r="FS310" s="43"/>
      <c r="FT310" s="43"/>
      <c r="FU310" s="43"/>
      <c r="FV310" s="43"/>
      <c r="FW310" s="43"/>
      <c r="FX310" s="43"/>
      <c r="FY310" s="43"/>
      <c r="FZ310" s="43"/>
      <c r="GA310" s="43"/>
      <c r="GB310" s="43"/>
      <c r="GC310" s="43"/>
      <c r="GD310" s="43"/>
      <c r="GE310" s="43"/>
      <c r="GF310" s="43"/>
      <c r="GG310" s="43"/>
      <c r="GH310" s="43"/>
      <c r="GI310" s="43"/>
      <c r="GJ310" s="43"/>
      <c r="GK310" s="43"/>
      <c r="GL310" s="43"/>
      <c r="GM310" s="43"/>
      <c r="GN310" s="43"/>
      <c r="GO310" s="43"/>
      <c r="GP310" s="43"/>
      <c r="GQ310" s="43"/>
      <c r="GR310" s="43"/>
      <c r="GS310" s="43"/>
      <c r="GT310" s="43"/>
      <c r="GU310" s="43"/>
      <c r="GV310" s="43"/>
      <c r="GW310" s="43"/>
      <c r="GX310" s="43"/>
      <c r="GY310" s="43"/>
      <c r="GZ310" s="43"/>
      <c r="HA310" s="43"/>
      <c r="HB310" s="43"/>
      <c r="HC310" s="43"/>
      <c r="HD310" s="43"/>
      <c r="HE310" s="43"/>
      <c r="HF310" s="43"/>
      <c r="HG310" s="43"/>
      <c r="HH310" s="43"/>
      <c r="HI310" s="43"/>
      <c r="HJ310" s="43"/>
      <c r="HK310" s="43"/>
      <c r="HL310" s="43"/>
      <c r="HM310" s="43"/>
      <c r="HN310" s="43"/>
      <c r="HO310" s="43"/>
      <c r="HP310" s="43"/>
      <c r="HQ310" s="43"/>
      <c r="HR310" s="43"/>
      <c r="HS310" s="43"/>
      <c r="HT310" s="43"/>
      <c r="HU310" s="43"/>
      <c r="HV310" s="43"/>
      <c r="HW310" s="43"/>
      <c r="HX310" s="43"/>
      <c r="HY310" s="43"/>
      <c r="HZ310" s="43"/>
      <c r="IA310" s="43"/>
      <c r="IB310" s="43"/>
      <c r="IC310" s="43"/>
      <c r="ID310" s="43"/>
      <c r="IE310" s="43"/>
    </row>
    <row r="311" spans="1:239" s="19" customFormat="1" ht="14.25" x14ac:dyDescent="0.2">
      <c r="A311" s="39"/>
      <c r="B311" s="19" t="s">
        <v>79</v>
      </c>
      <c r="C311" s="20"/>
      <c r="D311" s="20"/>
      <c r="E311" s="21">
        <f>E300+E310</f>
        <v>54.42</v>
      </c>
      <c r="F311" s="21">
        <f t="shared" ref="F311:W311" si="27">F300+F310</f>
        <v>44.86</v>
      </c>
      <c r="G311" s="21">
        <f t="shared" si="27"/>
        <v>49.84</v>
      </c>
      <c r="H311" s="21">
        <f t="shared" si="27"/>
        <v>15.06</v>
      </c>
      <c r="I311" s="21">
        <f t="shared" si="27"/>
        <v>164.75</v>
      </c>
      <c r="J311" s="21">
        <f t="shared" si="27"/>
        <v>1360.6064393475999</v>
      </c>
      <c r="K311" s="21">
        <f t="shared" si="27"/>
        <v>24.799999999999997</v>
      </c>
      <c r="L311" s="21">
        <f t="shared" si="27"/>
        <v>8.7799999999999994</v>
      </c>
      <c r="M311" s="21">
        <f t="shared" si="27"/>
        <v>18.5</v>
      </c>
      <c r="N311" s="21">
        <f t="shared" si="27"/>
        <v>0</v>
      </c>
      <c r="O311" s="21">
        <f t="shared" si="27"/>
        <v>62.95</v>
      </c>
      <c r="P311" s="21">
        <f t="shared" si="27"/>
        <v>108.92999999999999</v>
      </c>
      <c r="Q311" s="21">
        <f t="shared" si="27"/>
        <v>12.57</v>
      </c>
      <c r="R311" s="21">
        <f t="shared" si="27"/>
        <v>0</v>
      </c>
      <c r="S311" s="21">
        <f t="shared" si="27"/>
        <v>0</v>
      </c>
      <c r="T311" s="21">
        <f t="shared" si="27"/>
        <v>4.16</v>
      </c>
      <c r="U311" s="21">
        <f t="shared" si="27"/>
        <v>12.3</v>
      </c>
      <c r="V311" s="21">
        <f t="shared" si="27"/>
        <v>2312.04</v>
      </c>
      <c r="W311" s="21">
        <f t="shared" si="27"/>
        <v>1417.6100000000001</v>
      </c>
      <c r="X311" s="21">
        <v>0</v>
      </c>
      <c r="Y311" s="21">
        <v>2539</v>
      </c>
      <c r="Z311" s="21">
        <v>2329.4499999999998</v>
      </c>
      <c r="AA311" s="21">
        <v>4531.8599999999997</v>
      </c>
      <c r="AB311" s="21">
        <v>3697.49</v>
      </c>
      <c r="AC311" s="21">
        <v>1290.98</v>
      </c>
      <c r="AD311" s="21">
        <v>2339.71</v>
      </c>
      <c r="AE311" s="21">
        <v>553.54</v>
      </c>
      <c r="AF311" s="21">
        <v>2757.79</v>
      </c>
      <c r="AG311" s="21">
        <v>720</v>
      </c>
      <c r="AH311" s="21">
        <v>978.93</v>
      </c>
      <c r="AI311" s="21">
        <v>1071.1099999999999</v>
      </c>
      <c r="AJ311" s="21">
        <v>1437.39</v>
      </c>
      <c r="AK311" s="21">
        <v>629.95000000000005</v>
      </c>
      <c r="AL311" s="21">
        <v>4054.01</v>
      </c>
      <c r="AM311" s="21">
        <v>154.83000000000001</v>
      </c>
      <c r="AN311" s="21">
        <v>1361.88</v>
      </c>
      <c r="AO311" s="21">
        <v>868.52</v>
      </c>
      <c r="AP311" s="21">
        <v>2414.63</v>
      </c>
      <c r="AQ311" s="21">
        <v>595.13</v>
      </c>
      <c r="AR311" s="21">
        <v>0.51</v>
      </c>
      <c r="AS311" s="21">
        <v>0.17</v>
      </c>
      <c r="AT311" s="21">
        <v>0.12</v>
      </c>
      <c r="AU311" s="21">
        <v>0.28000000000000003</v>
      </c>
      <c r="AV311" s="21">
        <v>0.34</v>
      </c>
      <c r="AW311" s="21">
        <v>1.0900000000000001</v>
      </c>
      <c r="AX311" s="21">
        <v>0.12</v>
      </c>
      <c r="AY311" s="21">
        <v>4.1900000000000004</v>
      </c>
      <c r="AZ311" s="21">
        <v>0.06</v>
      </c>
      <c r="BA311" s="21">
        <v>1.52</v>
      </c>
      <c r="BB311" s="21">
        <v>0.05</v>
      </c>
      <c r="BC311" s="21">
        <v>0.1</v>
      </c>
      <c r="BD311" s="21">
        <v>0</v>
      </c>
      <c r="BE311" s="21">
        <v>7.0000000000000007E-2</v>
      </c>
      <c r="BF311" s="21">
        <v>0.38</v>
      </c>
      <c r="BG311" s="21">
        <v>6.63</v>
      </c>
      <c r="BH311" s="21">
        <v>0</v>
      </c>
      <c r="BI311" s="21">
        <v>0</v>
      </c>
      <c r="BJ311" s="21">
        <v>8.27</v>
      </c>
      <c r="BK311" s="21">
        <v>0.13</v>
      </c>
      <c r="BL311" s="21">
        <v>0.06</v>
      </c>
      <c r="BM311" s="21">
        <v>0</v>
      </c>
      <c r="BN311" s="21">
        <v>0</v>
      </c>
      <c r="BO311" s="21">
        <v>0</v>
      </c>
      <c r="BP311" s="21">
        <v>1085.75</v>
      </c>
      <c r="BR311" s="19">
        <v>541.64</v>
      </c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3"/>
      <c r="HH311" s="43"/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</row>
    <row r="312" spans="1:239" s="5" customFormat="1" ht="15" x14ac:dyDescent="0.25">
      <c r="A312" s="37"/>
      <c r="C312" s="11"/>
      <c r="D312" s="11"/>
      <c r="E312" s="11"/>
      <c r="F312" s="11"/>
      <c r="G312" s="11"/>
      <c r="H312" s="11"/>
      <c r="I312" s="11"/>
      <c r="J312" s="11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/>
      <c r="GZ312" s="12"/>
      <c r="HA312" s="12"/>
      <c r="HB312" s="12"/>
      <c r="HC312" s="12"/>
      <c r="HD312" s="12"/>
      <c r="HE312" s="12"/>
      <c r="HF312" s="12"/>
      <c r="HG312" s="12"/>
      <c r="HH312" s="12"/>
      <c r="HI312" s="12"/>
      <c r="HJ312" s="12"/>
      <c r="HK312" s="12"/>
      <c r="HL312" s="12"/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/>
      <c r="HX312" s="12"/>
      <c r="HY312" s="12"/>
      <c r="HZ312" s="12"/>
      <c r="IA312" s="12"/>
      <c r="IB312" s="12"/>
      <c r="IC312" s="12"/>
      <c r="ID312" s="12"/>
      <c r="IE312" s="12"/>
    </row>
    <row r="313" spans="1:239" s="5" customFormat="1" ht="15" x14ac:dyDescent="0.25">
      <c r="A313" s="37"/>
      <c r="C313" s="11"/>
      <c r="D313" s="11"/>
      <c r="E313" s="11"/>
      <c r="F313" s="11"/>
      <c r="G313" s="11"/>
      <c r="H313" s="11"/>
      <c r="I313" s="11"/>
      <c r="J313" s="11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</row>
    <row r="314" spans="1:239" s="5" customFormat="1" ht="15" x14ac:dyDescent="0.25">
      <c r="A314" s="37"/>
      <c r="C314" s="11"/>
      <c r="D314" s="11"/>
      <c r="E314" s="11"/>
      <c r="F314" s="11"/>
      <c r="G314" s="11"/>
      <c r="H314" s="11"/>
      <c r="I314" s="11"/>
      <c r="J314" s="11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/>
      <c r="GQ314" s="12"/>
      <c r="GR314" s="12"/>
      <c r="GS314" s="12"/>
      <c r="GT314" s="12"/>
      <c r="GU314" s="12"/>
      <c r="GV314" s="12"/>
      <c r="GW314" s="12"/>
      <c r="GX314" s="12"/>
      <c r="GY314" s="12"/>
      <c r="GZ314" s="12"/>
      <c r="HA314" s="12"/>
      <c r="HB314" s="12"/>
      <c r="HC314" s="12"/>
      <c r="HD314" s="12"/>
      <c r="HE314" s="12"/>
      <c r="HF314" s="12"/>
      <c r="HG314" s="12"/>
      <c r="HH314" s="12"/>
      <c r="HI314" s="12"/>
      <c r="HJ314" s="12"/>
      <c r="HK314" s="12"/>
      <c r="HL314" s="12"/>
      <c r="HM314" s="12"/>
      <c r="HN314" s="12"/>
      <c r="HO314" s="12"/>
      <c r="HP314" s="12"/>
      <c r="HQ314" s="12"/>
      <c r="HR314" s="12"/>
      <c r="HS314" s="12"/>
      <c r="HT314" s="12"/>
      <c r="HU314" s="12"/>
      <c r="HV314" s="12"/>
      <c r="HW314" s="12"/>
      <c r="HX314" s="12"/>
      <c r="HY314" s="12"/>
      <c r="HZ314" s="12"/>
      <c r="IA314" s="12"/>
      <c r="IB314" s="12"/>
      <c r="IC314" s="12"/>
      <c r="ID314" s="12"/>
      <c r="IE314" s="12"/>
    </row>
    <row r="315" spans="1:239" s="5" customFormat="1" ht="15" x14ac:dyDescent="0.25">
      <c r="A315" s="37"/>
      <c r="C315" s="11"/>
      <c r="D315" s="11"/>
      <c r="E315" s="11"/>
      <c r="F315" s="11"/>
      <c r="G315" s="11"/>
      <c r="H315" s="11"/>
      <c r="I315" s="11"/>
      <c r="J315" s="11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</row>
    <row r="316" spans="1:239" s="5" customFormat="1" ht="15" x14ac:dyDescent="0.25">
      <c r="A316" s="37"/>
      <c r="C316" s="11"/>
      <c r="D316" s="11"/>
      <c r="E316" s="11"/>
      <c r="F316" s="11"/>
      <c r="G316" s="11"/>
      <c r="H316" s="11"/>
      <c r="I316" s="11"/>
      <c r="J316" s="11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</row>
    <row r="317" spans="1:239" s="5" customFormat="1" ht="15" x14ac:dyDescent="0.25">
      <c r="A317" s="37"/>
      <c r="C317" s="11"/>
      <c r="D317" s="11"/>
      <c r="E317" s="11"/>
      <c r="F317" s="11"/>
      <c r="G317" s="11"/>
      <c r="H317" s="11"/>
      <c r="I317" s="11"/>
      <c r="J317" s="11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</row>
    <row r="318" spans="1:239" s="5" customFormat="1" ht="15" x14ac:dyDescent="0.25">
      <c r="A318" s="37"/>
      <c r="C318" s="11"/>
      <c r="D318" s="11"/>
      <c r="E318" s="11"/>
      <c r="F318" s="11"/>
      <c r="G318" s="11"/>
      <c r="H318" s="11"/>
      <c r="I318" s="11"/>
      <c r="J318" s="11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</row>
    <row r="319" spans="1:239" s="5" customFormat="1" ht="15" x14ac:dyDescent="0.25">
      <c r="A319" s="37"/>
      <c r="C319" s="11"/>
      <c r="D319" s="11"/>
      <c r="E319" s="11"/>
      <c r="F319" s="11"/>
      <c r="G319" s="11"/>
      <c r="H319" s="11"/>
      <c r="I319" s="11"/>
      <c r="J319" s="11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</row>
    <row r="320" spans="1:239" s="5" customFormat="1" ht="15" x14ac:dyDescent="0.25">
      <c r="A320" s="37"/>
      <c r="C320" s="11"/>
      <c r="D320" s="11"/>
      <c r="E320" s="11"/>
      <c r="F320" s="11"/>
      <c r="G320" s="11"/>
      <c r="H320" s="11"/>
      <c r="I320" s="11"/>
      <c r="J320" s="11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</row>
    <row r="321" spans="1:239" s="5" customFormat="1" ht="15" x14ac:dyDescent="0.25">
      <c r="A321" s="37"/>
      <c r="C321" s="11"/>
      <c r="D321" s="11"/>
      <c r="E321" s="11"/>
      <c r="F321" s="11"/>
      <c r="G321" s="11"/>
      <c r="H321" s="11"/>
      <c r="I321" s="11"/>
      <c r="J321" s="11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</row>
    <row r="322" spans="1:239" s="5" customFormat="1" ht="15" x14ac:dyDescent="0.25">
      <c r="A322" s="37"/>
      <c r="C322" s="11"/>
      <c r="D322" s="11"/>
      <c r="E322" s="11"/>
      <c r="F322" s="11"/>
      <c r="G322" s="11"/>
      <c r="H322" s="11"/>
      <c r="I322" s="11"/>
      <c r="J322" s="11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  <c r="GE322" s="12"/>
      <c r="GF322" s="12"/>
      <c r="GG322" s="12"/>
      <c r="GH322" s="12"/>
      <c r="GI322" s="12"/>
      <c r="GJ322" s="12"/>
      <c r="GK322" s="12"/>
      <c r="GL322" s="12"/>
      <c r="GM322" s="12"/>
      <c r="GN322" s="12"/>
      <c r="GO322" s="12"/>
      <c r="GP322" s="12"/>
      <c r="GQ322" s="12"/>
      <c r="GR322" s="12"/>
      <c r="GS322" s="12"/>
      <c r="GT322" s="12"/>
      <c r="GU322" s="12"/>
      <c r="GV322" s="12"/>
      <c r="GW322" s="12"/>
      <c r="GX322" s="12"/>
      <c r="GY322" s="12"/>
      <c r="GZ322" s="12"/>
      <c r="HA322" s="12"/>
      <c r="HB322" s="12"/>
      <c r="HC322" s="12"/>
      <c r="HD322" s="12"/>
      <c r="HE322" s="12"/>
      <c r="HF322" s="12"/>
      <c r="HG322" s="12"/>
      <c r="HH322" s="12"/>
      <c r="HI322" s="12"/>
      <c r="HJ322" s="12"/>
      <c r="HK322" s="12"/>
      <c r="HL322" s="12"/>
      <c r="HM322" s="12"/>
      <c r="HN322" s="12"/>
      <c r="HO322" s="12"/>
      <c r="HP322" s="12"/>
      <c r="HQ322" s="12"/>
      <c r="HR322" s="12"/>
      <c r="HS322" s="12"/>
      <c r="HT322" s="12"/>
      <c r="HU322" s="12"/>
      <c r="HV322" s="12"/>
      <c r="HW322" s="12"/>
      <c r="HX322" s="12"/>
      <c r="HY322" s="12"/>
      <c r="HZ322" s="12"/>
      <c r="IA322" s="12"/>
      <c r="IB322" s="12"/>
      <c r="IC322" s="12"/>
      <c r="ID322" s="12"/>
      <c r="IE322" s="12"/>
    </row>
    <row r="323" spans="1:239" s="5" customFormat="1" ht="15" x14ac:dyDescent="0.25">
      <c r="A323" s="37"/>
      <c r="C323" s="11"/>
      <c r="D323" s="11"/>
      <c r="E323" s="11"/>
      <c r="F323" s="11"/>
      <c r="G323" s="11"/>
      <c r="H323" s="11"/>
      <c r="I323" s="11"/>
      <c r="J323" s="11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  <c r="GE323" s="12"/>
      <c r="GF323" s="12"/>
      <c r="GG323" s="12"/>
      <c r="GH323" s="12"/>
      <c r="GI323" s="12"/>
      <c r="GJ323" s="12"/>
      <c r="GK323" s="12"/>
      <c r="GL323" s="12"/>
      <c r="GM323" s="12"/>
      <c r="GN323" s="12"/>
      <c r="GO323" s="12"/>
      <c r="GP323" s="12"/>
      <c r="GQ323" s="12"/>
      <c r="GR323" s="12"/>
      <c r="GS323" s="12"/>
      <c r="GT323" s="12"/>
      <c r="GU323" s="12"/>
      <c r="GV323" s="12"/>
      <c r="GW323" s="12"/>
      <c r="GX323" s="12"/>
      <c r="GY323" s="12"/>
      <c r="GZ323" s="12"/>
      <c r="HA323" s="12"/>
      <c r="HB323" s="12"/>
      <c r="HC323" s="12"/>
      <c r="HD323" s="12"/>
      <c r="HE323" s="12"/>
      <c r="HF323" s="12"/>
      <c r="HG323" s="12"/>
      <c r="HH323" s="12"/>
      <c r="HI323" s="12"/>
      <c r="HJ323" s="12"/>
      <c r="HK323" s="12"/>
      <c r="HL323" s="12"/>
      <c r="HM323" s="12"/>
      <c r="HN323" s="12"/>
      <c r="HO323" s="12"/>
      <c r="HP323" s="12"/>
      <c r="HQ323" s="12"/>
      <c r="HR323" s="12"/>
      <c r="HS323" s="12"/>
      <c r="HT323" s="12"/>
      <c r="HU323" s="12"/>
      <c r="HV323" s="12"/>
      <c r="HW323" s="12"/>
      <c r="HX323" s="12"/>
      <c r="HY323" s="12"/>
      <c r="HZ323" s="12"/>
      <c r="IA323" s="12"/>
      <c r="IB323" s="12"/>
      <c r="IC323" s="12"/>
      <c r="ID323" s="12"/>
      <c r="IE323" s="12"/>
    </row>
    <row r="324" spans="1:239" s="5" customFormat="1" ht="15" x14ac:dyDescent="0.25">
      <c r="A324" s="37"/>
      <c r="C324" s="11"/>
      <c r="D324" s="11"/>
      <c r="E324" s="11"/>
      <c r="F324" s="11"/>
      <c r="G324" s="11"/>
      <c r="H324" s="11"/>
      <c r="I324" s="11"/>
      <c r="J324" s="11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  <c r="GE324" s="12"/>
      <c r="GF324" s="12"/>
      <c r="GG324" s="12"/>
      <c r="GH324" s="12"/>
      <c r="GI324" s="12"/>
      <c r="GJ324" s="12"/>
      <c r="GK324" s="12"/>
      <c r="GL324" s="12"/>
      <c r="GM324" s="12"/>
      <c r="GN324" s="12"/>
      <c r="GO324" s="12"/>
      <c r="GP324" s="12"/>
      <c r="GQ324" s="12"/>
      <c r="GR324" s="12"/>
      <c r="GS324" s="12"/>
      <c r="GT324" s="12"/>
      <c r="GU324" s="12"/>
      <c r="GV324" s="12"/>
      <c r="GW324" s="12"/>
      <c r="GX324" s="12"/>
      <c r="GY324" s="12"/>
      <c r="GZ324" s="12"/>
      <c r="HA324" s="12"/>
      <c r="HB324" s="12"/>
      <c r="HC324" s="12"/>
      <c r="HD324" s="12"/>
      <c r="HE324" s="12"/>
      <c r="HF324" s="12"/>
      <c r="HG324" s="12"/>
      <c r="HH324" s="12"/>
      <c r="HI324" s="12"/>
      <c r="HJ324" s="12"/>
      <c r="HK324" s="12"/>
      <c r="HL324" s="12"/>
      <c r="HM324" s="12"/>
      <c r="HN324" s="12"/>
      <c r="HO324" s="12"/>
      <c r="HP324" s="12"/>
      <c r="HQ324" s="12"/>
      <c r="HR324" s="12"/>
      <c r="HS324" s="12"/>
      <c r="HT324" s="12"/>
      <c r="HU324" s="12"/>
      <c r="HV324" s="12"/>
      <c r="HW324" s="12"/>
      <c r="HX324" s="12"/>
      <c r="HY324" s="12"/>
      <c r="HZ324" s="12"/>
      <c r="IA324" s="12"/>
      <c r="IB324" s="12"/>
      <c r="IC324" s="12"/>
      <c r="ID324" s="12"/>
      <c r="IE324" s="12"/>
    </row>
    <row r="325" spans="1:239" s="5" customFormat="1" ht="15" x14ac:dyDescent="0.25">
      <c r="A325" s="37"/>
      <c r="C325" s="11"/>
      <c r="D325" s="11"/>
      <c r="E325" s="11"/>
      <c r="F325" s="11"/>
      <c r="G325" s="11"/>
      <c r="H325" s="11"/>
      <c r="I325" s="11"/>
      <c r="J325" s="11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  <c r="GE325" s="12"/>
      <c r="GF325" s="12"/>
      <c r="GG325" s="12"/>
      <c r="GH325" s="12"/>
      <c r="GI325" s="12"/>
      <c r="GJ325" s="12"/>
      <c r="GK325" s="12"/>
      <c r="GL325" s="12"/>
      <c r="GM325" s="12"/>
      <c r="GN325" s="12"/>
      <c r="GO325" s="12"/>
      <c r="GP325" s="12"/>
      <c r="GQ325" s="12"/>
      <c r="GR325" s="12"/>
      <c r="GS325" s="12"/>
      <c r="GT325" s="12"/>
      <c r="GU325" s="12"/>
      <c r="GV325" s="12"/>
      <c r="GW325" s="12"/>
      <c r="GX325" s="12"/>
      <c r="GY325" s="12"/>
      <c r="GZ325" s="12"/>
      <c r="HA325" s="12"/>
      <c r="HB325" s="12"/>
      <c r="HC325" s="12"/>
      <c r="HD325" s="12"/>
      <c r="HE325" s="12"/>
      <c r="HF325" s="12"/>
      <c r="HG325" s="12"/>
      <c r="HH325" s="12"/>
      <c r="HI325" s="12"/>
      <c r="HJ325" s="12"/>
      <c r="HK325" s="12"/>
      <c r="HL325" s="12"/>
      <c r="HM325" s="12"/>
      <c r="HN325" s="12"/>
      <c r="HO325" s="12"/>
      <c r="HP325" s="12"/>
      <c r="HQ325" s="12"/>
      <c r="HR325" s="12"/>
      <c r="HS325" s="12"/>
      <c r="HT325" s="12"/>
      <c r="HU325" s="12"/>
      <c r="HV325" s="12"/>
      <c r="HW325" s="12"/>
      <c r="HX325" s="12"/>
      <c r="HY325" s="12"/>
      <c r="HZ325" s="12"/>
      <c r="IA325" s="12"/>
      <c r="IB325" s="12"/>
      <c r="IC325" s="12"/>
      <c r="ID325" s="12"/>
      <c r="IE325" s="12"/>
    </row>
    <row r="326" spans="1:239" s="5" customFormat="1" ht="15" x14ac:dyDescent="0.25">
      <c r="A326" s="37"/>
      <c r="C326" s="11"/>
      <c r="D326" s="11"/>
      <c r="E326" s="11"/>
      <c r="F326" s="11"/>
      <c r="G326" s="11"/>
      <c r="H326" s="11"/>
      <c r="I326" s="11"/>
      <c r="J326" s="11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  <c r="GE326" s="12"/>
      <c r="GF326" s="12"/>
      <c r="GG326" s="12"/>
      <c r="GH326" s="12"/>
      <c r="GI326" s="12"/>
      <c r="GJ326" s="12"/>
      <c r="GK326" s="12"/>
      <c r="GL326" s="12"/>
      <c r="GM326" s="12"/>
      <c r="GN326" s="12"/>
      <c r="GO326" s="12"/>
      <c r="GP326" s="12"/>
      <c r="GQ326" s="12"/>
      <c r="GR326" s="12"/>
      <c r="GS326" s="12"/>
      <c r="GT326" s="12"/>
      <c r="GU326" s="12"/>
      <c r="GV326" s="12"/>
      <c r="GW326" s="12"/>
      <c r="GX326" s="12"/>
      <c r="GY326" s="12"/>
      <c r="GZ326" s="12"/>
      <c r="HA326" s="12"/>
      <c r="HB326" s="12"/>
      <c r="HC326" s="12"/>
      <c r="HD326" s="12"/>
      <c r="HE326" s="12"/>
      <c r="HF326" s="12"/>
      <c r="HG326" s="12"/>
      <c r="HH326" s="12"/>
      <c r="HI326" s="12"/>
      <c r="HJ326" s="12"/>
      <c r="HK326" s="12"/>
      <c r="HL326" s="12"/>
      <c r="HM326" s="12"/>
      <c r="HN326" s="12"/>
      <c r="HO326" s="12"/>
      <c r="HP326" s="12"/>
      <c r="HQ326" s="12"/>
      <c r="HR326" s="12"/>
      <c r="HS326" s="12"/>
      <c r="HT326" s="12"/>
      <c r="HU326" s="12"/>
      <c r="HV326" s="12"/>
      <c r="HW326" s="12"/>
      <c r="HX326" s="12"/>
      <c r="HY326" s="12"/>
      <c r="HZ326" s="12"/>
      <c r="IA326" s="12"/>
      <c r="IB326" s="12"/>
      <c r="IC326" s="12"/>
      <c r="ID326" s="12"/>
      <c r="IE326" s="12"/>
    </row>
    <row r="327" spans="1:239" s="5" customFormat="1" ht="15" x14ac:dyDescent="0.25">
      <c r="A327" s="37"/>
      <c r="C327" s="11"/>
      <c r="D327" s="11"/>
      <c r="E327" s="11"/>
      <c r="F327" s="11"/>
      <c r="G327" s="11"/>
      <c r="H327" s="11"/>
      <c r="I327" s="11"/>
      <c r="J327" s="11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  <c r="GE327" s="12"/>
      <c r="GF327" s="12"/>
      <c r="GG327" s="12"/>
      <c r="GH327" s="12"/>
      <c r="GI327" s="12"/>
      <c r="GJ327" s="12"/>
      <c r="GK327" s="12"/>
      <c r="GL327" s="12"/>
      <c r="GM327" s="12"/>
      <c r="GN327" s="12"/>
      <c r="GO327" s="12"/>
      <c r="GP327" s="12"/>
      <c r="GQ327" s="12"/>
      <c r="GR327" s="12"/>
      <c r="GS327" s="12"/>
      <c r="GT327" s="12"/>
      <c r="GU327" s="12"/>
      <c r="GV327" s="12"/>
      <c r="GW327" s="12"/>
      <c r="GX327" s="12"/>
      <c r="GY327" s="12"/>
      <c r="GZ327" s="12"/>
      <c r="HA327" s="12"/>
      <c r="HB327" s="12"/>
      <c r="HC327" s="12"/>
      <c r="HD327" s="12"/>
      <c r="HE327" s="12"/>
      <c r="HF327" s="12"/>
      <c r="HG327" s="12"/>
      <c r="HH327" s="12"/>
      <c r="HI327" s="12"/>
      <c r="HJ327" s="12"/>
      <c r="HK327" s="12"/>
      <c r="HL327" s="12"/>
      <c r="HM327" s="12"/>
      <c r="HN327" s="12"/>
      <c r="HO327" s="12"/>
      <c r="HP327" s="12"/>
      <c r="HQ327" s="12"/>
      <c r="HR327" s="12"/>
      <c r="HS327" s="12"/>
      <c r="HT327" s="12"/>
      <c r="HU327" s="12"/>
      <c r="HV327" s="12"/>
      <c r="HW327" s="12"/>
      <c r="HX327" s="12"/>
      <c r="HY327" s="12"/>
      <c r="HZ327" s="12"/>
      <c r="IA327" s="12"/>
      <c r="IB327" s="12"/>
      <c r="IC327" s="12"/>
      <c r="ID327" s="12"/>
      <c r="IE327" s="12"/>
    </row>
    <row r="328" spans="1:239" s="5" customFormat="1" ht="15" x14ac:dyDescent="0.25">
      <c r="A328" s="37"/>
      <c r="C328" s="11"/>
      <c r="D328" s="11"/>
      <c r="E328" s="11"/>
      <c r="F328" s="11"/>
      <c r="G328" s="11"/>
      <c r="H328" s="11"/>
      <c r="I328" s="11"/>
      <c r="J328" s="11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  <c r="GE328" s="12"/>
      <c r="GF328" s="12"/>
      <c r="GG328" s="12"/>
      <c r="GH328" s="12"/>
      <c r="GI328" s="12"/>
      <c r="GJ328" s="12"/>
      <c r="GK328" s="12"/>
      <c r="GL328" s="12"/>
      <c r="GM328" s="12"/>
      <c r="GN328" s="12"/>
      <c r="GO328" s="12"/>
      <c r="GP328" s="12"/>
      <c r="GQ328" s="12"/>
      <c r="GR328" s="12"/>
      <c r="GS328" s="12"/>
      <c r="GT328" s="12"/>
      <c r="GU328" s="12"/>
      <c r="GV328" s="12"/>
      <c r="GW328" s="12"/>
      <c r="GX328" s="12"/>
      <c r="GY328" s="12"/>
      <c r="GZ328" s="12"/>
      <c r="HA328" s="12"/>
      <c r="HB328" s="12"/>
      <c r="HC328" s="12"/>
      <c r="HD328" s="12"/>
      <c r="HE328" s="12"/>
      <c r="HF328" s="12"/>
      <c r="HG328" s="12"/>
      <c r="HH328" s="12"/>
      <c r="HI328" s="12"/>
      <c r="HJ328" s="12"/>
      <c r="HK328" s="12"/>
      <c r="HL328" s="12"/>
      <c r="HM328" s="12"/>
      <c r="HN328" s="12"/>
      <c r="HO328" s="12"/>
      <c r="HP328" s="12"/>
      <c r="HQ328" s="12"/>
      <c r="HR328" s="12"/>
      <c r="HS328" s="12"/>
      <c r="HT328" s="12"/>
      <c r="HU328" s="12"/>
      <c r="HV328" s="12"/>
      <c r="HW328" s="12"/>
      <c r="HX328" s="12"/>
      <c r="HY328" s="12"/>
      <c r="HZ328" s="12"/>
      <c r="IA328" s="12"/>
      <c r="IB328" s="12"/>
      <c r="IC328" s="12"/>
      <c r="ID328" s="12"/>
      <c r="IE328" s="12"/>
    </row>
    <row r="329" spans="1:239" s="5" customFormat="1" ht="15" x14ac:dyDescent="0.25">
      <c r="A329" s="37"/>
      <c r="C329" s="11"/>
      <c r="D329" s="11"/>
      <c r="E329" s="11"/>
      <c r="F329" s="11"/>
      <c r="G329" s="11"/>
      <c r="H329" s="11"/>
      <c r="I329" s="11"/>
      <c r="J329" s="11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</row>
    <row r="330" spans="1:239" s="5" customFormat="1" ht="15" x14ac:dyDescent="0.25">
      <c r="A330" s="37"/>
      <c r="B330" s="5" t="s">
        <v>87</v>
      </c>
      <c r="C330" s="11"/>
      <c r="D330" s="11"/>
      <c r="E330" s="11"/>
      <c r="F330" s="11"/>
      <c r="G330" s="11"/>
      <c r="H330" s="11"/>
      <c r="I330" s="11"/>
      <c r="J330" s="11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  <c r="GE330" s="12"/>
      <c r="GF330" s="12"/>
      <c r="GG330" s="12"/>
      <c r="GH330" s="12"/>
      <c r="GI330" s="12"/>
      <c r="GJ330" s="12"/>
      <c r="GK330" s="12"/>
      <c r="GL330" s="12"/>
      <c r="GM330" s="12"/>
      <c r="GN330" s="12"/>
      <c r="GO330" s="12"/>
      <c r="GP330" s="12"/>
      <c r="GQ330" s="12"/>
      <c r="GR330" s="12"/>
      <c r="GS330" s="12"/>
      <c r="GT330" s="12"/>
      <c r="GU330" s="12"/>
      <c r="GV330" s="12"/>
      <c r="GW330" s="12"/>
      <c r="GX330" s="12"/>
      <c r="GY330" s="12"/>
      <c r="GZ330" s="12"/>
      <c r="HA330" s="12"/>
      <c r="HB330" s="12"/>
      <c r="HC330" s="12"/>
      <c r="HD330" s="12"/>
      <c r="HE330" s="12"/>
      <c r="HF330" s="12"/>
      <c r="HG330" s="12"/>
      <c r="HH330" s="12"/>
      <c r="HI330" s="12"/>
      <c r="HJ330" s="12"/>
      <c r="HK330" s="12"/>
      <c r="HL330" s="12"/>
      <c r="HM330" s="12"/>
      <c r="HN330" s="12"/>
      <c r="HO330" s="12"/>
      <c r="HP330" s="12"/>
      <c r="HQ330" s="12"/>
      <c r="HR330" s="12"/>
      <c r="HS330" s="12"/>
      <c r="HT330" s="12"/>
      <c r="HU330" s="12"/>
      <c r="HV330" s="12"/>
      <c r="HW330" s="12"/>
      <c r="HX330" s="12"/>
      <c r="HY330" s="12"/>
      <c r="HZ330" s="12"/>
      <c r="IA330" s="12"/>
      <c r="IB330" s="12"/>
      <c r="IC330" s="12"/>
      <c r="ID330" s="12"/>
      <c r="IE330" s="12"/>
    </row>
    <row r="331" spans="1:239" s="5" customFormat="1" ht="15" customHeight="1" x14ac:dyDescent="0.25">
      <c r="A331" s="32" t="s">
        <v>157</v>
      </c>
      <c r="B331" s="29" t="s">
        <v>0</v>
      </c>
      <c r="C331" s="29" t="s">
        <v>6</v>
      </c>
      <c r="D331" s="35" t="s">
        <v>158</v>
      </c>
      <c r="E331" s="29" t="s">
        <v>2</v>
      </c>
      <c r="F331" s="29"/>
      <c r="G331" s="29" t="s">
        <v>8</v>
      </c>
      <c r="H331" s="29"/>
      <c r="I331" s="29" t="s">
        <v>7</v>
      </c>
      <c r="J331" s="30" t="s">
        <v>5</v>
      </c>
      <c r="K331" s="5" t="s">
        <v>9</v>
      </c>
      <c r="L331" s="5" t="s">
        <v>10</v>
      </c>
      <c r="M331" s="5" t="s">
        <v>65</v>
      </c>
      <c r="N331" s="5" t="s">
        <v>11</v>
      </c>
      <c r="O331" s="5" t="s">
        <v>12</v>
      </c>
      <c r="P331" s="5" t="s">
        <v>13</v>
      </c>
      <c r="Q331" s="5" t="s">
        <v>14</v>
      </c>
      <c r="R331" s="5" t="s">
        <v>15</v>
      </c>
      <c r="S331" s="5" t="s">
        <v>16</v>
      </c>
      <c r="T331" s="5" t="s">
        <v>17</v>
      </c>
      <c r="U331" s="5" t="s">
        <v>18</v>
      </c>
      <c r="V331" s="5" t="s">
        <v>19</v>
      </c>
      <c r="W331" s="5" t="s">
        <v>20</v>
      </c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  <c r="GE331" s="12"/>
      <c r="GF331" s="12"/>
      <c r="GG331" s="12"/>
      <c r="GH331" s="12"/>
      <c r="GI331" s="12"/>
      <c r="GJ331" s="12"/>
      <c r="GK331" s="12"/>
      <c r="GL331" s="12"/>
      <c r="GM331" s="12"/>
      <c r="GN331" s="12"/>
      <c r="GO331" s="12"/>
      <c r="GP331" s="12"/>
      <c r="GQ331" s="12"/>
      <c r="GR331" s="12"/>
      <c r="GS331" s="12"/>
      <c r="GT331" s="12"/>
      <c r="GU331" s="12"/>
      <c r="GV331" s="12"/>
      <c r="GW331" s="12"/>
      <c r="GX331" s="12"/>
      <c r="GY331" s="12"/>
      <c r="GZ331" s="12"/>
      <c r="HA331" s="12"/>
      <c r="HB331" s="12"/>
      <c r="HC331" s="12"/>
      <c r="HD331" s="12"/>
      <c r="HE331" s="12"/>
      <c r="HF331" s="12"/>
      <c r="HG331" s="12"/>
      <c r="HH331" s="12"/>
      <c r="HI331" s="12"/>
      <c r="HJ331" s="12"/>
      <c r="HK331" s="12"/>
      <c r="HL331" s="12"/>
      <c r="HM331" s="12"/>
      <c r="HN331" s="12"/>
      <c r="HO331" s="12"/>
      <c r="HP331" s="12"/>
      <c r="HQ331" s="12"/>
      <c r="HR331" s="12"/>
      <c r="HS331" s="12"/>
      <c r="HT331" s="12"/>
      <c r="HU331" s="12"/>
      <c r="HV331" s="12"/>
      <c r="HW331" s="12"/>
      <c r="HX331" s="12"/>
      <c r="HY331" s="12"/>
      <c r="HZ331" s="12"/>
      <c r="IA331" s="12"/>
      <c r="IB331" s="12"/>
      <c r="IC331" s="12"/>
      <c r="ID331" s="12"/>
      <c r="IE331" s="12"/>
    </row>
    <row r="332" spans="1:239" s="5" customFormat="1" ht="30" x14ac:dyDescent="0.25">
      <c r="A332" s="33"/>
      <c r="B332" s="29"/>
      <c r="C332" s="29"/>
      <c r="D332" s="36"/>
      <c r="E332" s="27" t="s">
        <v>1</v>
      </c>
      <c r="F332" s="27" t="s">
        <v>3</v>
      </c>
      <c r="G332" s="27" t="s">
        <v>1</v>
      </c>
      <c r="H332" s="27" t="s">
        <v>4</v>
      </c>
      <c r="I332" s="29"/>
      <c r="J332" s="31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  <c r="GE332" s="12"/>
      <c r="GF332" s="12"/>
      <c r="GG332" s="12"/>
      <c r="GH332" s="12"/>
      <c r="GI332" s="12"/>
      <c r="GJ332" s="12"/>
      <c r="GK332" s="12"/>
      <c r="GL332" s="12"/>
      <c r="GM332" s="12"/>
      <c r="GN332" s="12"/>
      <c r="GO332" s="12"/>
      <c r="GP332" s="12"/>
      <c r="GQ332" s="12"/>
      <c r="GR332" s="12"/>
      <c r="GS332" s="12"/>
      <c r="GT332" s="12"/>
      <c r="GU332" s="12"/>
      <c r="GV332" s="12"/>
      <c r="GW332" s="12"/>
      <c r="GX332" s="12"/>
      <c r="GY332" s="12"/>
      <c r="GZ332" s="12"/>
      <c r="HA332" s="12"/>
      <c r="HB332" s="12"/>
      <c r="HC332" s="12"/>
      <c r="HD332" s="12"/>
      <c r="HE332" s="12"/>
      <c r="HF332" s="12"/>
      <c r="HG332" s="12"/>
      <c r="HH332" s="12"/>
      <c r="HI332" s="12"/>
      <c r="HJ332" s="12"/>
      <c r="HK332" s="12"/>
      <c r="HL332" s="12"/>
      <c r="HM332" s="12"/>
      <c r="HN332" s="12"/>
      <c r="HO332" s="12"/>
      <c r="HP332" s="12"/>
      <c r="HQ332" s="12"/>
      <c r="HR332" s="12"/>
      <c r="HS332" s="12"/>
      <c r="HT332" s="12"/>
      <c r="HU332" s="12"/>
      <c r="HV332" s="12"/>
      <c r="HW332" s="12"/>
      <c r="HX332" s="12"/>
      <c r="HY332" s="12"/>
      <c r="HZ332" s="12"/>
      <c r="IA332" s="12"/>
      <c r="IB332" s="12"/>
      <c r="IC332" s="12"/>
      <c r="ID332" s="12"/>
      <c r="IE332" s="12"/>
    </row>
    <row r="333" spans="1:239" s="17" customFormat="1" ht="15" x14ac:dyDescent="0.25">
      <c r="A333" s="38" t="str">
        <f>""</f>
        <v/>
      </c>
      <c r="B333" s="17" t="s">
        <v>147</v>
      </c>
      <c r="C333" s="23">
        <v>30</v>
      </c>
      <c r="D333" s="23"/>
      <c r="E333" s="24">
        <v>0.23</v>
      </c>
      <c r="F333" s="24">
        <v>0</v>
      </c>
      <c r="G333" s="24">
        <v>0.02</v>
      </c>
      <c r="H333" s="24">
        <v>0.05</v>
      </c>
      <c r="I333" s="24">
        <v>0.68</v>
      </c>
      <c r="J333" s="24">
        <v>4.38</v>
      </c>
      <c r="K333" s="24">
        <v>0</v>
      </c>
      <c r="L333" s="24">
        <v>0</v>
      </c>
      <c r="M333" s="24">
        <v>0</v>
      </c>
      <c r="N333" s="24">
        <v>0</v>
      </c>
      <c r="O333" s="24">
        <v>1.0900000000000001</v>
      </c>
      <c r="P333" s="24">
        <v>0.05</v>
      </c>
      <c r="Q333" s="24">
        <v>0.46</v>
      </c>
      <c r="R333" s="24">
        <v>0</v>
      </c>
      <c r="S333" s="24">
        <v>0</v>
      </c>
      <c r="T333" s="24">
        <v>0.05</v>
      </c>
      <c r="U333" s="24">
        <v>0.25</v>
      </c>
      <c r="V333" s="24">
        <v>4</v>
      </c>
      <c r="W333" s="24">
        <v>62.04</v>
      </c>
      <c r="X333" s="17">
        <v>0</v>
      </c>
      <c r="Y333" s="17">
        <v>11.28</v>
      </c>
      <c r="Z333" s="17">
        <v>12.22</v>
      </c>
      <c r="AA333" s="17">
        <v>16.920000000000002</v>
      </c>
      <c r="AB333" s="17">
        <v>18.8</v>
      </c>
      <c r="AC333" s="17">
        <v>3.29</v>
      </c>
      <c r="AD333" s="17">
        <v>13.63</v>
      </c>
      <c r="AE333" s="17">
        <v>3.76</v>
      </c>
      <c r="AF333" s="17">
        <v>11.75</v>
      </c>
      <c r="AG333" s="17">
        <v>12.69</v>
      </c>
      <c r="AH333" s="17">
        <v>10.81</v>
      </c>
      <c r="AI333" s="17">
        <v>64.86</v>
      </c>
      <c r="AJ333" s="17">
        <v>7.52</v>
      </c>
      <c r="AK333" s="17">
        <v>9.4</v>
      </c>
      <c r="AL333" s="17">
        <v>241.58</v>
      </c>
      <c r="AM333" s="17">
        <v>0</v>
      </c>
      <c r="AN333" s="17">
        <v>8.93</v>
      </c>
      <c r="AO333" s="17">
        <v>12.22</v>
      </c>
      <c r="AP333" s="17">
        <v>11.75</v>
      </c>
      <c r="AQ333" s="17">
        <v>2.35</v>
      </c>
      <c r="AR333" s="17">
        <v>0</v>
      </c>
      <c r="AS333" s="17">
        <v>0</v>
      </c>
      <c r="AT333" s="17">
        <v>0</v>
      </c>
      <c r="AU333" s="17">
        <v>0</v>
      </c>
      <c r="AV333" s="17">
        <v>0</v>
      </c>
      <c r="AW333" s="17">
        <v>0</v>
      </c>
      <c r="AX333" s="17">
        <v>0</v>
      </c>
      <c r="AY333" s="17">
        <v>0</v>
      </c>
      <c r="AZ333" s="17">
        <v>0</v>
      </c>
      <c r="BA333" s="17">
        <v>0</v>
      </c>
      <c r="BB333" s="17">
        <v>0</v>
      </c>
      <c r="BC333" s="17">
        <v>0</v>
      </c>
      <c r="BD333" s="17">
        <v>0</v>
      </c>
      <c r="BE333" s="17">
        <v>0</v>
      </c>
      <c r="BF333" s="17">
        <v>0</v>
      </c>
      <c r="BG333" s="17">
        <v>0</v>
      </c>
      <c r="BH333" s="17">
        <v>0</v>
      </c>
      <c r="BI333" s="17">
        <v>0</v>
      </c>
      <c r="BJ333" s="17">
        <v>0</v>
      </c>
      <c r="BK333" s="17">
        <v>0</v>
      </c>
      <c r="BL333" s="17">
        <v>0</v>
      </c>
      <c r="BM333" s="17">
        <v>0</v>
      </c>
      <c r="BN333" s="17">
        <v>0</v>
      </c>
      <c r="BO333" s="17">
        <v>0</v>
      </c>
      <c r="BP333" s="17">
        <v>46</v>
      </c>
      <c r="BR333" s="17">
        <v>53.33</v>
      </c>
      <c r="BY333" s="41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  <c r="GE333" s="12"/>
      <c r="GF333" s="12"/>
      <c r="GG333" s="12"/>
      <c r="GH333" s="12"/>
      <c r="GI333" s="12"/>
      <c r="GJ333" s="12"/>
      <c r="GK333" s="12"/>
      <c r="GL333" s="12"/>
      <c r="GM333" s="12"/>
      <c r="GN333" s="12"/>
      <c r="GO333" s="12"/>
      <c r="GP333" s="12"/>
      <c r="GQ333" s="12"/>
      <c r="GR333" s="12"/>
      <c r="GS333" s="12"/>
      <c r="GT333" s="12"/>
      <c r="GU333" s="12"/>
      <c r="GV333" s="12"/>
      <c r="GW333" s="12"/>
      <c r="GX333" s="12"/>
      <c r="GY333" s="12"/>
      <c r="GZ333" s="12"/>
      <c r="HA333" s="12"/>
      <c r="HB333" s="12"/>
      <c r="HC333" s="12"/>
      <c r="HD333" s="12"/>
      <c r="HE333" s="12"/>
      <c r="HF333" s="12"/>
      <c r="HG333" s="12"/>
      <c r="HH333" s="12"/>
      <c r="HI333" s="12"/>
      <c r="HJ333" s="12"/>
      <c r="HK333" s="12"/>
      <c r="HL333" s="12"/>
      <c r="HM333" s="12"/>
      <c r="HN333" s="12"/>
      <c r="HO333" s="12"/>
      <c r="HP333" s="12"/>
      <c r="HQ333" s="12"/>
      <c r="HR333" s="12"/>
      <c r="HS333" s="12"/>
      <c r="HT333" s="12"/>
      <c r="HU333" s="12"/>
      <c r="HV333" s="12"/>
      <c r="HW333" s="12"/>
      <c r="HX333" s="12"/>
      <c r="HY333" s="12"/>
      <c r="HZ333" s="12"/>
      <c r="IA333" s="12"/>
      <c r="IB333" s="12"/>
      <c r="IC333" s="12"/>
      <c r="ID333" s="12"/>
      <c r="IE333" s="12"/>
    </row>
    <row r="334" spans="1:239" s="17" customFormat="1" ht="15" x14ac:dyDescent="0.25">
      <c r="A334" s="38" t="str">
        <f>"462"</f>
        <v>462</v>
      </c>
      <c r="B334" s="17" t="s">
        <v>126</v>
      </c>
      <c r="C334" s="18" t="str">
        <f>"60/30"</f>
        <v>60/30</v>
      </c>
      <c r="D334" s="18"/>
      <c r="E334" s="18">
        <v>8</v>
      </c>
      <c r="F334" s="18">
        <v>6.72</v>
      </c>
      <c r="G334" s="18">
        <v>10.15</v>
      </c>
      <c r="H334" s="18">
        <v>4.6100000000000003</v>
      </c>
      <c r="I334" s="18">
        <v>9.02</v>
      </c>
      <c r="J334" s="18">
        <v>161.681106363</v>
      </c>
      <c r="K334" s="17">
        <v>4.4400000000000004</v>
      </c>
      <c r="L334" s="17">
        <v>3.95</v>
      </c>
      <c r="M334" s="17">
        <v>0.97</v>
      </c>
      <c r="N334" s="17">
        <v>0</v>
      </c>
      <c r="O334" s="17">
        <v>2.5</v>
      </c>
      <c r="P334" s="17">
        <v>6.52</v>
      </c>
      <c r="Q334" s="17">
        <v>0.87</v>
      </c>
      <c r="R334" s="17">
        <v>0</v>
      </c>
      <c r="S334" s="17">
        <v>0</v>
      </c>
      <c r="T334" s="17">
        <v>0.12</v>
      </c>
      <c r="U334" s="17">
        <v>1.69</v>
      </c>
      <c r="V334" s="17">
        <v>352.13</v>
      </c>
      <c r="W334" s="17">
        <v>165.52</v>
      </c>
      <c r="X334" s="17">
        <v>0</v>
      </c>
      <c r="Y334" s="17">
        <v>418.28</v>
      </c>
      <c r="Z334" s="17">
        <v>320.47000000000003</v>
      </c>
      <c r="AA334" s="17">
        <v>604.82000000000005</v>
      </c>
      <c r="AB334" s="17">
        <v>599.55999999999995</v>
      </c>
      <c r="AC334" s="17">
        <v>176.23</v>
      </c>
      <c r="AD334" s="17">
        <v>317.85000000000002</v>
      </c>
      <c r="AE334" s="17">
        <v>86.13</v>
      </c>
      <c r="AF334" s="17">
        <v>330.52</v>
      </c>
      <c r="AG334" s="17">
        <v>428.22</v>
      </c>
      <c r="AH334" s="17">
        <v>421.71</v>
      </c>
      <c r="AI334" s="17">
        <v>684.76</v>
      </c>
      <c r="AJ334" s="17">
        <v>275.01</v>
      </c>
      <c r="AK334" s="17">
        <v>371.69</v>
      </c>
      <c r="AL334" s="17">
        <v>1325.77</v>
      </c>
      <c r="AM334" s="17">
        <v>104.69</v>
      </c>
      <c r="AN334" s="17">
        <v>312.48</v>
      </c>
      <c r="AO334" s="17">
        <v>323.37</v>
      </c>
      <c r="AP334" s="17">
        <v>264.54000000000002</v>
      </c>
      <c r="AQ334" s="17">
        <v>110.31</v>
      </c>
      <c r="AR334" s="17">
        <v>0.04</v>
      </c>
      <c r="AS334" s="17">
        <v>0.01</v>
      </c>
      <c r="AT334" s="17">
        <v>0.01</v>
      </c>
      <c r="AU334" s="17">
        <v>0.02</v>
      </c>
      <c r="AV334" s="17">
        <v>0.03</v>
      </c>
      <c r="AW334" s="17">
        <v>0.09</v>
      </c>
      <c r="AX334" s="17">
        <v>0</v>
      </c>
      <c r="AY334" s="17">
        <v>0.59</v>
      </c>
      <c r="AZ334" s="17">
        <v>0</v>
      </c>
      <c r="BA334" s="17">
        <v>0.28000000000000003</v>
      </c>
      <c r="BB334" s="17">
        <v>0.01</v>
      </c>
      <c r="BC334" s="17">
        <v>0.03</v>
      </c>
      <c r="BD334" s="17">
        <v>0</v>
      </c>
      <c r="BE334" s="17">
        <v>0</v>
      </c>
      <c r="BF334" s="17">
        <v>0.03</v>
      </c>
      <c r="BG334" s="17">
        <v>1.36</v>
      </c>
      <c r="BH334" s="17">
        <v>0</v>
      </c>
      <c r="BI334" s="17">
        <v>0</v>
      </c>
      <c r="BJ334" s="17">
        <v>2.7</v>
      </c>
      <c r="BK334" s="17">
        <v>0</v>
      </c>
      <c r="BL334" s="17">
        <v>0</v>
      </c>
      <c r="BM334" s="17">
        <v>0</v>
      </c>
      <c r="BN334" s="17">
        <v>0</v>
      </c>
      <c r="BO334" s="17">
        <v>0</v>
      </c>
      <c r="BP334" s="17">
        <v>79.209999999999994</v>
      </c>
      <c r="BR334" s="17">
        <v>42.01</v>
      </c>
      <c r="BY334" s="41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  <c r="GE334" s="12"/>
      <c r="GF334" s="12"/>
      <c r="GG334" s="12"/>
      <c r="GH334" s="12"/>
      <c r="GI334" s="12"/>
      <c r="GJ334" s="12"/>
      <c r="GK334" s="12"/>
      <c r="GL334" s="12"/>
      <c r="GM334" s="12"/>
      <c r="GN334" s="12"/>
      <c r="GO334" s="12"/>
      <c r="GP334" s="12"/>
      <c r="GQ334" s="12"/>
      <c r="GR334" s="12"/>
      <c r="GS334" s="12"/>
      <c r="GT334" s="12"/>
      <c r="GU334" s="12"/>
      <c r="GV334" s="12"/>
      <c r="GW334" s="12"/>
      <c r="GX334" s="12"/>
      <c r="GY334" s="12"/>
      <c r="GZ334" s="12"/>
      <c r="HA334" s="12"/>
      <c r="HB334" s="12"/>
      <c r="HC334" s="12"/>
      <c r="HD334" s="12"/>
      <c r="HE334" s="12"/>
      <c r="HF334" s="12"/>
      <c r="HG334" s="12"/>
      <c r="HH334" s="12"/>
      <c r="HI334" s="12"/>
      <c r="HJ334" s="12"/>
      <c r="HK334" s="12"/>
      <c r="HL334" s="12"/>
      <c r="HM334" s="12"/>
      <c r="HN334" s="12"/>
      <c r="HO334" s="12"/>
      <c r="HP334" s="12"/>
      <c r="HQ334" s="12"/>
      <c r="HR334" s="12"/>
      <c r="HS334" s="12"/>
      <c r="HT334" s="12"/>
      <c r="HU334" s="12"/>
      <c r="HV334" s="12"/>
      <c r="HW334" s="12"/>
      <c r="HX334" s="12"/>
      <c r="HY334" s="12"/>
      <c r="HZ334" s="12"/>
      <c r="IA334" s="12"/>
      <c r="IB334" s="12"/>
      <c r="IC334" s="12"/>
      <c r="ID334" s="12"/>
      <c r="IE334" s="12"/>
    </row>
    <row r="335" spans="1:239" s="17" customFormat="1" ht="15" x14ac:dyDescent="0.25">
      <c r="A335" s="38">
        <v>516</v>
      </c>
      <c r="B335" s="17" t="s">
        <v>94</v>
      </c>
      <c r="C335" s="18" t="str">
        <f>"150"</f>
        <v>150</v>
      </c>
      <c r="D335" s="18"/>
      <c r="E335" s="18">
        <v>5.51</v>
      </c>
      <c r="F335" s="18">
        <v>0.02</v>
      </c>
      <c r="G335" s="18">
        <v>4.57</v>
      </c>
      <c r="H335" s="18">
        <v>0.65</v>
      </c>
      <c r="I335" s="18">
        <v>32.86</v>
      </c>
      <c r="J335" s="18">
        <v>201.10604999999995</v>
      </c>
      <c r="K335" s="17">
        <v>2.79</v>
      </c>
      <c r="L335" s="17">
        <v>0.13</v>
      </c>
      <c r="M335" s="17">
        <v>2.79</v>
      </c>
      <c r="N335" s="17">
        <v>0</v>
      </c>
      <c r="O335" s="17">
        <v>0.87</v>
      </c>
      <c r="P335" s="17">
        <v>31.99</v>
      </c>
      <c r="Q335" s="17">
        <v>1.75</v>
      </c>
      <c r="R335" s="17">
        <v>0</v>
      </c>
      <c r="S335" s="17">
        <v>0</v>
      </c>
      <c r="T335" s="17">
        <v>0</v>
      </c>
      <c r="U335" s="17">
        <v>1.07</v>
      </c>
      <c r="V335" s="17">
        <v>233.7</v>
      </c>
      <c r="W335" s="17">
        <v>52.32</v>
      </c>
      <c r="X335" s="17">
        <v>0</v>
      </c>
      <c r="Y335" s="17">
        <v>238.64</v>
      </c>
      <c r="Z335" s="17">
        <v>218.14</v>
      </c>
      <c r="AA335" s="17">
        <v>408.71</v>
      </c>
      <c r="AB335" s="17">
        <v>127.51</v>
      </c>
      <c r="AC335" s="17">
        <v>77.83</v>
      </c>
      <c r="AD335" s="17">
        <v>158.03</v>
      </c>
      <c r="AE335" s="17">
        <v>51.66</v>
      </c>
      <c r="AF335" s="17">
        <v>253.6</v>
      </c>
      <c r="AG335" s="17">
        <v>167.63</v>
      </c>
      <c r="AH335" s="17">
        <v>202.26</v>
      </c>
      <c r="AI335" s="17">
        <v>173.28</v>
      </c>
      <c r="AJ335" s="17">
        <v>101.79</v>
      </c>
      <c r="AK335" s="17">
        <v>177.27</v>
      </c>
      <c r="AL335" s="17">
        <v>1557.34</v>
      </c>
      <c r="AM335" s="17">
        <v>0</v>
      </c>
      <c r="AN335" s="17">
        <v>490.7</v>
      </c>
      <c r="AO335" s="17">
        <v>253.98</v>
      </c>
      <c r="AP335" s="17">
        <v>127.42</v>
      </c>
      <c r="AQ335" s="17">
        <v>101.03</v>
      </c>
      <c r="AR335" s="17">
        <v>0.18</v>
      </c>
      <c r="AS335" s="17">
        <v>0.04</v>
      </c>
      <c r="AT335" s="17">
        <v>0.03</v>
      </c>
      <c r="AU335" s="17">
        <v>0.09</v>
      </c>
      <c r="AV335" s="17">
        <v>0.11</v>
      </c>
      <c r="AW335" s="17">
        <v>0.37</v>
      </c>
      <c r="AX335" s="17">
        <v>0</v>
      </c>
      <c r="AY335" s="17">
        <v>1.26</v>
      </c>
      <c r="AZ335" s="17">
        <v>0</v>
      </c>
      <c r="BA335" s="17">
        <v>0.36</v>
      </c>
      <c r="BB335" s="17">
        <v>0</v>
      </c>
      <c r="BC335" s="17">
        <v>0</v>
      </c>
      <c r="BD335" s="17">
        <v>0</v>
      </c>
      <c r="BE335" s="17">
        <v>0</v>
      </c>
      <c r="BF335" s="17">
        <v>0.14000000000000001</v>
      </c>
      <c r="BG335" s="17">
        <v>1.0900000000000001</v>
      </c>
      <c r="BH335" s="17">
        <v>0</v>
      </c>
      <c r="BI335" s="17">
        <v>0</v>
      </c>
      <c r="BJ335" s="17">
        <v>0.24</v>
      </c>
      <c r="BK335" s="17">
        <v>0.01</v>
      </c>
      <c r="BL335" s="17">
        <v>0</v>
      </c>
      <c r="BM335" s="17">
        <v>0</v>
      </c>
      <c r="BN335" s="17">
        <v>0</v>
      </c>
      <c r="BO335" s="17">
        <v>0</v>
      </c>
      <c r="BP335" s="17">
        <v>7.63</v>
      </c>
      <c r="BR335" s="17">
        <v>32.19</v>
      </c>
      <c r="BY335" s="41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  <c r="GE335" s="12"/>
      <c r="GF335" s="12"/>
      <c r="GG335" s="12"/>
      <c r="GH335" s="12"/>
      <c r="GI335" s="12"/>
      <c r="GJ335" s="12"/>
      <c r="GK335" s="12"/>
      <c r="GL335" s="12"/>
      <c r="GM335" s="12"/>
      <c r="GN335" s="12"/>
      <c r="GO335" s="12"/>
      <c r="GP335" s="12"/>
      <c r="GQ335" s="12"/>
      <c r="GR335" s="12"/>
      <c r="GS335" s="12"/>
      <c r="GT335" s="12"/>
      <c r="GU335" s="12"/>
      <c r="GV335" s="12"/>
      <c r="GW335" s="12"/>
      <c r="GX335" s="12"/>
      <c r="GY335" s="12"/>
      <c r="GZ335" s="12"/>
      <c r="HA335" s="12"/>
      <c r="HB335" s="12"/>
      <c r="HC335" s="12"/>
      <c r="HD335" s="12"/>
      <c r="HE335" s="12"/>
      <c r="HF335" s="12"/>
      <c r="HG335" s="12"/>
      <c r="HH335" s="12"/>
      <c r="HI335" s="12"/>
      <c r="HJ335" s="12"/>
      <c r="HK335" s="12"/>
      <c r="HL335" s="12"/>
      <c r="HM335" s="12"/>
      <c r="HN335" s="12"/>
      <c r="HO335" s="12"/>
      <c r="HP335" s="12"/>
      <c r="HQ335" s="12"/>
      <c r="HR335" s="12"/>
      <c r="HS335" s="12"/>
      <c r="HT335" s="12"/>
      <c r="HU335" s="12"/>
      <c r="HV335" s="12"/>
      <c r="HW335" s="12"/>
      <c r="HX335" s="12"/>
      <c r="HY335" s="12"/>
      <c r="HZ335" s="12"/>
      <c r="IA335" s="12"/>
      <c r="IB335" s="12"/>
      <c r="IC335" s="12"/>
      <c r="ID335" s="12"/>
      <c r="IE335" s="12"/>
    </row>
    <row r="336" spans="1:239" s="17" customFormat="1" ht="15" x14ac:dyDescent="0.25">
      <c r="A336" s="38" t="str">
        <f>"686"</f>
        <v>686</v>
      </c>
      <c r="B336" s="17" t="s">
        <v>97</v>
      </c>
      <c r="C336" s="18" t="str">
        <f>"186"</f>
        <v>186</v>
      </c>
      <c r="D336" s="18"/>
      <c r="E336" s="18">
        <v>0.23</v>
      </c>
      <c r="F336" s="18">
        <v>0</v>
      </c>
      <c r="G336" s="18">
        <v>0.05</v>
      </c>
      <c r="H336" s="18">
        <v>0.05</v>
      </c>
      <c r="I336" s="18">
        <v>10.01</v>
      </c>
      <c r="J336" s="18">
        <v>40.969452000000004</v>
      </c>
      <c r="K336" s="17">
        <v>0</v>
      </c>
      <c r="L336" s="17">
        <v>0</v>
      </c>
      <c r="M336" s="17">
        <v>0</v>
      </c>
      <c r="N336" s="17">
        <v>0</v>
      </c>
      <c r="O336" s="17">
        <v>10.01</v>
      </c>
      <c r="P336" s="17">
        <v>0</v>
      </c>
      <c r="Q336" s="17">
        <v>0.22</v>
      </c>
      <c r="R336" s="17">
        <v>0</v>
      </c>
      <c r="S336" s="17">
        <v>0</v>
      </c>
      <c r="T336" s="17">
        <v>0.37</v>
      </c>
      <c r="U336" s="17">
        <v>0.09</v>
      </c>
      <c r="V336" s="17">
        <v>0.81</v>
      </c>
      <c r="W336" s="17">
        <v>10.79</v>
      </c>
      <c r="X336" s="17">
        <v>0</v>
      </c>
      <c r="Y336" s="17">
        <v>0.89</v>
      </c>
      <c r="Z336" s="17">
        <v>1.02</v>
      </c>
      <c r="AA336" s="17">
        <v>0.83</v>
      </c>
      <c r="AB336" s="17">
        <v>1.53</v>
      </c>
      <c r="AC336" s="17">
        <v>0.38</v>
      </c>
      <c r="AD336" s="17">
        <v>1.59</v>
      </c>
      <c r="AE336" s="17">
        <v>0</v>
      </c>
      <c r="AF336" s="17">
        <v>2.04</v>
      </c>
      <c r="AG336" s="17">
        <v>0</v>
      </c>
      <c r="AH336" s="17">
        <v>0</v>
      </c>
      <c r="AI336" s="17">
        <v>0</v>
      </c>
      <c r="AJ336" s="17">
        <v>1.1499999999999999</v>
      </c>
      <c r="AK336" s="17">
        <v>0</v>
      </c>
      <c r="AL336" s="17">
        <v>0</v>
      </c>
      <c r="AM336" s="17">
        <v>0</v>
      </c>
      <c r="AN336" s="17">
        <v>0</v>
      </c>
      <c r="AO336" s="17">
        <v>0</v>
      </c>
      <c r="AP336" s="17">
        <v>0</v>
      </c>
      <c r="AQ336" s="17">
        <v>0</v>
      </c>
      <c r="AR336" s="17">
        <v>0</v>
      </c>
      <c r="AS336" s="17">
        <v>0</v>
      </c>
      <c r="AT336" s="17">
        <v>0</v>
      </c>
      <c r="AU336" s="17">
        <v>0</v>
      </c>
      <c r="AV336" s="17">
        <v>0</v>
      </c>
      <c r="AW336" s="17">
        <v>0</v>
      </c>
      <c r="AX336" s="17">
        <v>0</v>
      </c>
      <c r="AY336" s="17">
        <v>0</v>
      </c>
      <c r="AZ336" s="17">
        <v>0</v>
      </c>
      <c r="BA336" s="17">
        <v>0</v>
      </c>
      <c r="BB336" s="17">
        <v>0</v>
      </c>
      <c r="BC336" s="17">
        <v>0</v>
      </c>
      <c r="BD336" s="17">
        <v>0</v>
      </c>
      <c r="BE336" s="17">
        <v>0</v>
      </c>
      <c r="BF336" s="17">
        <v>0</v>
      </c>
      <c r="BG336" s="17">
        <v>0</v>
      </c>
      <c r="BH336" s="17">
        <v>0</v>
      </c>
      <c r="BI336" s="17">
        <v>0</v>
      </c>
      <c r="BJ336" s="17">
        <v>0</v>
      </c>
      <c r="BK336" s="17">
        <v>0</v>
      </c>
      <c r="BL336" s="17">
        <v>0</v>
      </c>
      <c r="BM336" s="17">
        <v>0</v>
      </c>
      <c r="BN336" s="17">
        <v>0</v>
      </c>
      <c r="BO336" s="17">
        <v>0</v>
      </c>
      <c r="BP336" s="17">
        <v>185.79</v>
      </c>
      <c r="BR336" s="17">
        <v>0.1</v>
      </c>
      <c r="BY336" s="41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  <c r="GE336" s="12"/>
      <c r="GF336" s="12"/>
      <c r="GG336" s="12"/>
      <c r="GH336" s="12"/>
      <c r="GI336" s="12"/>
      <c r="GJ336" s="12"/>
      <c r="GK336" s="12"/>
      <c r="GL336" s="12"/>
      <c r="GM336" s="12"/>
      <c r="GN336" s="12"/>
      <c r="GO336" s="12"/>
      <c r="GP336" s="12"/>
      <c r="GQ336" s="12"/>
      <c r="GR336" s="12"/>
      <c r="GS336" s="12"/>
      <c r="GT336" s="12"/>
      <c r="GU336" s="12"/>
      <c r="GV336" s="12"/>
      <c r="GW336" s="12"/>
      <c r="GX336" s="12"/>
      <c r="GY336" s="12"/>
      <c r="GZ336" s="12"/>
      <c r="HA336" s="12"/>
      <c r="HB336" s="12"/>
      <c r="HC336" s="12"/>
      <c r="HD336" s="12"/>
      <c r="HE336" s="12"/>
      <c r="HF336" s="12"/>
      <c r="HG336" s="12"/>
      <c r="HH336" s="12"/>
      <c r="HI336" s="12"/>
      <c r="HJ336" s="12"/>
      <c r="HK336" s="12"/>
      <c r="HL336" s="12"/>
      <c r="HM336" s="12"/>
      <c r="HN336" s="12"/>
      <c r="HO336" s="12"/>
      <c r="HP336" s="12"/>
      <c r="HQ336" s="12"/>
      <c r="HR336" s="12"/>
      <c r="HS336" s="12"/>
      <c r="HT336" s="12"/>
      <c r="HU336" s="12"/>
      <c r="HV336" s="12"/>
      <c r="HW336" s="12"/>
      <c r="HX336" s="12"/>
      <c r="HY336" s="12"/>
      <c r="HZ336" s="12"/>
      <c r="IA336" s="12"/>
      <c r="IB336" s="12"/>
      <c r="IC336" s="12"/>
      <c r="ID336" s="12"/>
      <c r="IE336" s="12"/>
    </row>
    <row r="337" spans="1:239" s="15" customFormat="1" ht="15" x14ac:dyDescent="0.25">
      <c r="A337" s="28" t="str">
        <f>"-"</f>
        <v>-</v>
      </c>
      <c r="B337" s="15" t="s">
        <v>106</v>
      </c>
      <c r="C337" s="16" t="str">
        <f>"40"</f>
        <v>40</v>
      </c>
      <c r="D337" s="16"/>
      <c r="E337" s="16">
        <v>2.64</v>
      </c>
      <c r="F337" s="16">
        <v>0</v>
      </c>
      <c r="G337" s="16">
        <v>0.26</v>
      </c>
      <c r="H337" s="16">
        <v>0.26</v>
      </c>
      <c r="I337" s="16">
        <v>18.68</v>
      </c>
      <c r="J337" s="16">
        <v>89.920399999999987</v>
      </c>
      <c r="K337" s="15">
        <v>0.08</v>
      </c>
      <c r="L337" s="15">
        <v>0</v>
      </c>
      <c r="M337" s="15">
        <v>0</v>
      </c>
      <c r="N337" s="15">
        <v>0</v>
      </c>
      <c r="O337" s="15">
        <v>0.44</v>
      </c>
      <c r="P337" s="15">
        <v>18.239999999999998</v>
      </c>
      <c r="Q337" s="15">
        <v>0.08</v>
      </c>
      <c r="R337" s="15">
        <v>0</v>
      </c>
      <c r="S337" s="15">
        <v>0</v>
      </c>
      <c r="T337" s="15">
        <v>0.12</v>
      </c>
      <c r="U337" s="15">
        <v>0.72</v>
      </c>
      <c r="V337" s="15">
        <v>98.28</v>
      </c>
      <c r="W337" s="15">
        <v>32.979999999999997</v>
      </c>
      <c r="X337" s="15">
        <v>0</v>
      </c>
      <c r="Y337" s="15">
        <v>0</v>
      </c>
      <c r="Z337" s="15">
        <v>0</v>
      </c>
      <c r="AA337" s="15">
        <v>203.58</v>
      </c>
      <c r="AB337" s="15">
        <v>67.510000000000005</v>
      </c>
      <c r="AC337" s="15">
        <v>40.020000000000003</v>
      </c>
      <c r="AD337" s="15">
        <v>80.040000000000006</v>
      </c>
      <c r="AE337" s="15">
        <v>30.28</v>
      </c>
      <c r="AF337" s="15">
        <v>144.77000000000001</v>
      </c>
      <c r="AG337" s="15">
        <v>89.78</v>
      </c>
      <c r="AH337" s="15">
        <v>125.28</v>
      </c>
      <c r="AI337" s="15">
        <v>103.36</v>
      </c>
      <c r="AJ337" s="15">
        <v>54.29</v>
      </c>
      <c r="AK337" s="15">
        <v>96.05</v>
      </c>
      <c r="AL337" s="15">
        <v>803.18</v>
      </c>
      <c r="AM337" s="15">
        <v>93.96</v>
      </c>
      <c r="AN337" s="15">
        <v>261.7</v>
      </c>
      <c r="AO337" s="15">
        <v>113.8</v>
      </c>
      <c r="AP337" s="15">
        <v>75.52</v>
      </c>
      <c r="AQ337" s="15">
        <v>59.86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0</v>
      </c>
      <c r="AX337" s="15">
        <v>0.06</v>
      </c>
      <c r="AY337" s="15">
        <v>0.03</v>
      </c>
      <c r="AZ337" s="15">
        <v>0.03</v>
      </c>
      <c r="BA337" s="15">
        <v>0</v>
      </c>
      <c r="BB337" s="15">
        <v>0</v>
      </c>
      <c r="BC337" s="15">
        <v>0</v>
      </c>
      <c r="BD337" s="15">
        <v>0</v>
      </c>
      <c r="BE337" s="15">
        <v>0</v>
      </c>
      <c r="BF337" s="15">
        <v>0</v>
      </c>
      <c r="BG337" s="15">
        <v>0.03</v>
      </c>
      <c r="BH337" s="15">
        <v>0</v>
      </c>
      <c r="BI337" s="15">
        <v>0</v>
      </c>
      <c r="BJ337" s="15">
        <v>0.11</v>
      </c>
      <c r="BK337" s="15">
        <v>0.01</v>
      </c>
      <c r="BL337" s="15">
        <v>0</v>
      </c>
      <c r="BM337" s="15">
        <v>0</v>
      </c>
      <c r="BN337" s="15">
        <v>0</v>
      </c>
      <c r="BO337" s="15">
        <v>0</v>
      </c>
      <c r="BP337" s="15">
        <v>15.64</v>
      </c>
      <c r="BR337" s="15">
        <v>0</v>
      </c>
      <c r="BY337" s="4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  <c r="GE337" s="12"/>
      <c r="GF337" s="12"/>
      <c r="GG337" s="12"/>
      <c r="GH337" s="12"/>
      <c r="GI337" s="12"/>
      <c r="GJ337" s="12"/>
      <c r="GK337" s="12"/>
      <c r="GL337" s="12"/>
      <c r="GM337" s="12"/>
      <c r="GN337" s="12"/>
      <c r="GO337" s="12"/>
      <c r="GP337" s="12"/>
      <c r="GQ337" s="12"/>
      <c r="GR337" s="12"/>
      <c r="GS337" s="12"/>
      <c r="GT337" s="12"/>
      <c r="GU337" s="12"/>
      <c r="GV337" s="12"/>
      <c r="GW337" s="12"/>
      <c r="GX337" s="12"/>
      <c r="GY337" s="12"/>
      <c r="GZ337" s="12"/>
      <c r="HA337" s="12"/>
      <c r="HB337" s="12"/>
      <c r="HC337" s="12"/>
      <c r="HD337" s="12"/>
      <c r="HE337" s="12"/>
      <c r="HF337" s="12"/>
      <c r="HG337" s="12"/>
      <c r="HH337" s="12"/>
      <c r="HI337" s="12"/>
      <c r="HJ337" s="12"/>
      <c r="HK337" s="12"/>
      <c r="HL337" s="12"/>
      <c r="HM337" s="12"/>
      <c r="HN337" s="12"/>
      <c r="HO337" s="12"/>
      <c r="HP337" s="12"/>
      <c r="HQ337" s="12"/>
      <c r="HR337" s="12"/>
      <c r="HS337" s="12"/>
      <c r="HT337" s="12"/>
      <c r="HU337" s="12"/>
      <c r="HV337" s="12"/>
      <c r="HW337" s="12"/>
      <c r="HX337" s="12"/>
      <c r="HY337" s="12"/>
      <c r="HZ337" s="12"/>
      <c r="IA337" s="12"/>
      <c r="IB337" s="12"/>
      <c r="IC337" s="12"/>
      <c r="ID337" s="12"/>
      <c r="IE337" s="12"/>
    </row>
    <row r="338" spans="1:239" s="19" customFormat="1" ht="14.25" x14ac:dyDescent="0.2">
      <c r="A338" s="39"/>
      <c r="B338" s="19" t="s">
        <v>75</v>
      </c>
      <c r="C338" s="20"/>
      <c r="D338" s="20"/>
      <c r="E338" s="21">
        <f t="shared" ref="E338:W338" si="28">SUM(E333:E337)</f>
        <v>16.61</v>
      </c>
      <c r="F338" s="21">
        <f t="shared" si="28"/>
        <v>6.7399999999999993</v>
      </c>
      <c r="G338" s="21">
        <f t="shared" si="28"/>
        <v>15.05</v>
      </c>
      <c r="H338" s="21">
        <f t="shared" si="28"/>
        <v>5.62</v>
      </c>
      <c r="I338" s="21">
        <f t="shared" si="28"/>
        <v>71.25</v>
      </c>
      <c r="J338" s="21">
        <f t="shared" si="28"/>
        <v>498.05700836299991</v>
      </c>
      <c r="K338" s="21">
        <f t="shared" si="28"/>
        <v>7.3100000000000005</v>
      </c>
      <c r="L338" s="21">
        <f t="shared" si="28"/>
        <v>4.08</v>
      </c>
      <c r="M338" s="21">
        <f t="shared" si="28"/>
        <v>3.76</v>
      </c>
      <c r="N338" s="21">
        <f t="shared" si="28"/>
        <v>0</v>
      </c>
      <c r="O338" s="21">
        <f t="shared" si="28"/>
        <v>14.909999999999998</v>
      </c>
      <c r="P338" s="21">
        <f t="shared" si="28"/>
        <v>56.8</v>
      </c>
      <c r="Q338" s="21">
        <f t="shared" si="28"/>
        <v>3.3800000000000003</v>
      </c>
      <c r="R338" s="21">
        <f t="shared" si="28"/>
        <v>0</v>
      </c>
      <c r="S338" s="21">
        <f t="shared" si="28"/>
        <v>0</v>
      </c>
      <c r="T338" s="21">
        <f t="shared" si="28"/>
        <v>0.66</v>
      </c>
      <c r="U338" s="21">
        <f t="shared" si="28"/>
        <v>3.8199999999999994</v>
      </c>
      <c r="V338" s="21">
        <f t="shared" si="28"/>
        <v>688.91999999999985</v>
      </c>
      <c r="W338" s="21">
        <f t="shared" si="28"/>
        <v>323.65000000000003</v>
      </c>
      <c r="X338" s="21">
        <v>0</v>
      </c>
      <c r="Y338" s="21">
        <v>669.09</v>
      </c>
      <c r="Z338" s="21">
        <v>551.86</v>
      </c>
      <c r="AA338" s="21">
        <v>1234.8599999999999</v>
      </c>
      <c r="AB338" s="21">
        <v>814.92</v>
      </c>
      <c r="AC338" s="21">
        <v>297.75</v>
      </c>
      <c r="AD338" s="21">
        <v>571.15</v>
      </c>
      <c r="AE338" s="21">
        <v>171.82</v>
      </c>
      <c r="AF338" s="21">
        <v>742.68</v>
      </c>
      <c r="AG338" s="21">
        <v>698.32</v>
      </c>
      <c r="AH338" s="21">
        <v>760.06</v>
      </c>
      <c r="AI338" s="21">
        <v>1026.26</v>
      </c>
      <c r="AJ338" s="21">
        <v>439.76</v>
      </c>
      <c r="AK338" s="21">
        <v>654.41</v>
      </c>
      <c r="AL338" s="21">
        <v>3927.86</v>
      </c>
      <c r="AM338" s="21">
        <v>198.65</v>
      </c>
      <c r="AN338" s="21">
        <v>1073.81</v>
      </c>
      <c r="AO338" s="21">
        <v>703.36</v>
      </c>
      <c r="AP338" s="21">
        <v>479.22</v>
      </c>
      <c r="AQ338" s="21">
        <v>273.55</v>
      </c>
      <c r="AR338" s="21">
        <v>0.22</v>
      </c>
      <c r="AS338" s="21">
        <v>0.05</v>
      </c>
      <c r="AT338" s="21">
        <v>0.04</v>
      </c>
      <c r="AU338" s="21">
        <v>0.11</v>
      </c>
      <c r="AV338" s="21">
        <v>0.14000000000000001</v>
      </c>
      <c r="AW338" s="21">
        <v>0.47</v>
      </c>
      <c r="AX338" s="21">
        <v>0.06</v>
      </c>
      <c r="AY338" s="21">
        <v>1.88</v>
      </c>
      <c r="AZ338" s="21">
        <v>0.03</v>
      </c>
      <c r="BA338" s="21">
        <v>0.64</v>
      </c>
      <c r="BB338" s="21">
        <v>0.01</v>
      </c>
      <c r="BC338" s="21">
        <v>0.03</v>
      </c>
      <c r="BD338" s="21">
        <v>0</v>
      </c>
      <c r="BE338" s="21">
        <v>0</v>
      </c>
      <c r="BF338" s="21">
        <v>0.18</v>
      </c>
      <c r="BG338" s="21">
        <v>2.4700000000000002</v>
      </c>
      <c r="BH338" s="21">
        <v>0</v>
      </c>
      <c r="BI338" s="21">
        <v>0</v>
      </c>
      <c r="BJ338" s="21">
        <v>3.06</v>
      </c>
      <c r="BK338" s="21">
        <v>0.02</v>
      </c>
      <c r="BL338" s="21">
        <v>0</v>
      </c>
      <c r="BM338" s="21">
        <v>0</v>
      </c>
      <c r="BN338" s="21">
        <v>0</v>
      </c>
      <c r="BO338" s="21">
        <v>0</v>
      </c>
      <c r="BP338" s="21">
        <v>334.27</v>
      </c>
      <c r="BQ338" s="19">
        <f>$J$338/$J$348*100</f>
        <v>41.427829426306232</v>
      </c>
      <c r="BR338" s="19">
        <v>127.63</v>
      </c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3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  <c r="DO338" s="43"/>
      <c r="DP338" s="43"/>
      <c r="DQ338" s="43"/>
      <c r="DR338" s="43"/>
      <c r="DS338" s="43"/>
      <c r="DT338" s="43"/>
      <c r="DU338" s="43"/>
      <c r="DV338" s="43"/>
      <c r="DW338" s="43"/>
      <c r="DX338" s="43"/>
      <c r="DY338" s="43"/>
      <c r="DZ338" s="43"/>
      <c r="EA338" s="43"/>
      <c r="EB338" s="43"/>
      <c r="EC338" s="43"/>
      <c r="ED338" s="43"/>
      <c r="EE338" s="43"/>
      <c r="EF338" s="43"/>
      <c r="EG338" s="43"/>
      <c r="EH338" s="43"/>
      <c r="EI338" s="43"/>
      <c r="EJ338" s="43"/>
      <c r="EK338" s="43"/>
      <c r="EL338" s="43"/>
      <c r="EM338" s="43"/>
      <c r="EN338" s="43"/>
      <c r="EO338" s="43"/>
      <c r="EP338" s="43"/>
      <c r="EQ338" s="43"/>
      <c r="ER338" s="43"/>
      <c r="ES338" s="43"/>
      <c r="ET338" s="43"/>
      <c r="EU338" s="43"/>
      <c r="EV338" s="43"/>
      <c r="EW338" s="43"/>
      <c r="EX338" s="43"/>
      <c r="EY338" s="43"/>
      <c r="EZ338" s="43"/>
      <c r="FA338" s="43"/>
      <c r="FB338" s="43"/>
      <c r="FC338" s="43"/>
      <c r="FD338" s="43"/>
      <c r="FE338" s="43"/>
      <c r="FF338" s="43"/>
      <c r="FG338" s="43"/>
      <c r="FH338" s="43"/>
      <c r="FI338" s="43"/>
      <c r="FJ338" s="43"/>
      <c r="FK338" s="43"/>
      <c r="FL338" s="43"/>
      <c r="FM338" s="43"/>
      <c r="FN338" s="43"/>
      <c r="FO338" s="43"/>
      <c r="FP338" s="43"/>
      <c r="FQ338" s="43"/>
      <c r="FR338" s="43"/>
      <c r="FS338" s="43"/>
      <c r="FT338" s="43"/>
      <c r="FU338" s="43"/>
      <c r="FV338" s="43"/>
      <c r="FW338" s="43"/>
      <c r="FX338" s="43"/>
      <c r="FY338" s="43"/>
      <c r="FZ338" s="43"/>
      <c r="GA338" s="43"/>
      <c r="GB338" s="43"/>
      <c r="GC338" s="43"/>
      <c r="GD338" s="43"/>
      <c r="GE338" s="43"/>
      <c r="GF338" s="43"/>
      <c r="GG338" s="43"/>
      <c r="GH338" s="43"/>
      <c r="GI338" s="43"/>
      <c r="GJ338" s="43"/>
      <c r="GK338" s="43"/>
      <c r="GL338" s="43"/>
      <c r="GM338" s="43"/>
      <c r="GN338" s="43"/>
      <c r="GO338" s="43"/>
      <c r="GP338" s="43"/>
      <c r="GQ338" s="43"/>
      <c r="GR338" s="43"/>
      <c r="GS338" s="43"/>
      <c r="GT338" s="43"/>
      <c r="GU338" s="43"/>
      <c r="GV338" s="43"/>
      <c r="GW338" s="43"/>
      <c r="GX338" s="43"/>
      <c r="GY338" s="43"/>
      <c r="GZ338" s="43"/>
      <c r="HA338" s="43"/>
      <c r="HB338" s="43"/>
      <c r="HC338" s="43"/>
      <c r="HD338" s="43"/>
      <c r="HE338" s="43"/>
      <c r="HF338" s="43"/>
      <c r="HG338" s="43"/>
      <c r="HH338" s="43"/>
      <c r="HI338" s="43"/>
      <c r="HJ338" s="43"/>
      <c r="HK338" s="43"/>
      <c r="HL338" s="43"/>
      <c r="HM338" s="43"/>
      <c r="HN338" s="43"/>
      <c r="HO338" s="43"/>
      <c r="HP338" s="43"/>
      <c r="HQ338" s="43"/>
      <c r="HR338" s="43"/>
      <c r="HS338" s="43"/>
      <c r="HT338" s="43"/>
      <c r="HU338" s="43"/>
      <c r="HV338" s="43"/>
      <c r="HW338" s="43"/>
      <c r="HX338" s="43"/>
      <c r="HY338" s="43"/>
      <c r="HZ338" s="43"/>
      <c r="IA338" s="43"/>
      <c r="IB338" s="43"/>
      <c r="IC338" s="43"/>
      <c r="ID338" s="43"/>
      <c r="IE338" s="43"/>
    </row>
    <row r="339" spans="1:239" s="5" customFormat="1" ht="15" x14ac:dyDescent="0.25">
      <c r="A339" s="37"/>
      <c r="B339" s="14" t="s">
        <v>76</v>
      </c>
      <c r="C339" s="11"/>
      <c r="D339" s="11"/>
      <c r="E339" s="11"/>
      <c r="F339" s="11"/>
      <c r="G339" s="11"/>
      <c r="H339" s="11"/>
      <c r="I339" s="11"/>
      <c r="J339" s="11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  <c r="GE339" s="12"/>
      <c r="GF339" s="12"/>
      <c r="GG339" s="12"/>
      <c r="GH339" s="12"/>
      <c r="GI339" s="12"/>
      <c r="GJ339" s="12"/>
      <c r="GK339" s="12"/>
      <c r="GL339" s="12"/>
      <c r="GM339" s="12"/>
      <c r="GN339" s="12"/>
      <c r="GO339" s="12"/>
      <c r="GP339" s="12"/>
      <c r="GQ339" s="12"/>
      <c r="GR339" s="12"/>
      <c r="GS339" s="12"/>
      <c r="GT339" s="12"/>
      <c r="GU339" s="12"/>
      <c r="GV339" s="12"/>
      <c r="GW339" s="12"/>
      <c r="GX339" s="12"/>
      <c r="GY339" s="12"/>
      <c r="GZ339" s="12"/>
      <c r="HA339" s="12"/>
      <c r="HB339" s="12"/>
      <c r="HC339" s="12"/>
      <c r="HD339" s="12"/>
      <c r="HE339" s="12"/>
      <c r="HF339" s="12"/>
      <c r="HG339" s="12"/>
      <c r="HH339" s="12"/>
      <c r="HI339" s="12"/>
      <c r="HJ339" s="12"/>
      <c r="HK339" s="12"/>
      <c r="HL339" s="12"/>
      <c r="HM339" s="12"/>
      <c r="HN339" s="12"/>
      <c r="HO339" s="12"/>
      <c r="HP339" s="12"/>
      <c r="HQ339" s="12"/>
      <c r="HR339" s="12"/>
      <c r="HS339" s="12"/>
      <c r="HT339" s="12"/>
      <c r="HU339" s="12"/>
      <c r="HV339" s="12"/>
      <c r="HW339" s="12"/>
      <c r="HX339" s="12"/>
      <c r="HY339" s="12"/>
      <c r="HZ339" s="12"/>
      <c r="IA339" s="12"/>
      <c r="IB339" s="12"/>
      <c r="IC339" s="12"/>
      <c r="ID339" s="12"/>
      <c r="IE339" s="12"/>
    </row>
    <row r="340" spans="1:239" s="17" customFormat="1" ht="15" x14ac:dyDescent="0.25">
      <c r="A340" s="38" t="str">
        <f>"-"</f>
        <v>-</v>
      </c>
      <c r="B340" s="17" t="s">
        <v>73</v>
      </c>
      <c r="C340" s="18" t="s">
        <v>156</v>
      </c>
      <c r="D340" s="18"/>
      <c r="E340" s="24">
        <v>1.88</v>
      </c>
      <c r="F340" s="24">
        <v>0</v>
      </c>
      <c r="G340" s="24">
        <v>0.7</v>
      </c>
      <c r="H340" s="24">
        <v>0.8</v>
      </c>
      <c r="I340" s="24">
        <v>19.29</v>
      </c>
      <c r="J340" s="24">
        <v>98.954400000000021</v>
      </c>
      <c r="K340" s="24">
        <v>0.2</v>
      </c>
      <c r="L340" s="24">
        <v>0</v>
      </c>
      <c r="M340" s="24">
        <v>0</v>
      </c>
      <c r="N340" s="24">
        <v>0</v>
      </c>
      <c r="O340" s="24">
        <v>17.84</v>
      </c>
      <c r="P340" s="24">
        <v>1.46</v>
      </c>
      <c r="Q340" s="24">
        <v>3.28</v>
      </c>
      <c r="R340" s="24">
        <v>0</v>
      </c>
      <c r="S340" s="24">
        <v>0</v>
      </c>
      <c r="T340" s="24">
        <v>1.6</v>
      </c>
      <c r="U340" s="24">
        <v>1</v>
      </c>
      <c r="V340" s="24">
        <v>52</v>
      </c>
      <c r="W340" s="24">
        <v>489.28</v>
      </c>
      <c r="X340" s="17">
        <v>0</v>
      </c>
      <c r="Y340" s="17">
        <v>22.56</v>
      </c>
      <c r="Z340" s="17">
        <v>24.44</v>
      </c>
      <c r="AA340" s="17">
        <v>35.72</v>
      </c>
      <c r="AB340" s="17">
        <v>33.840000000000003</v>
      </c>
      <c r="AC340" s="17">
        <v>5.64</v>
      </c>
      <c r="AD340" s="17">
        <v>20.68</v>
      </c>
      <c r="AE340" s="17">
        <v>5.64</v>
      </c>
      <c r="AF340" s="17">
        <v>16.920000000000002</v>
      </c>
      <c r="AG340" s="17">
        <v>31.96</v>
      </c>
      <c r="AH340" s="17">
        <v>18.8</v>
      </c>
      <c r="AI340" s="17">
        <v>146.63999999999999</v>
      </c>
      <c r="AJ340" s="17">
        <v>13.16</v>
      </c>
      <c r="AK340" s="17">
        <v>26.32</v>
      </c>
      <c r="AL340" s="17">
        <v>78.959999999999994</v>
      </c>
      <c r="AM340" s="17">
        <v>0</v>
      </c>
      <c r="AN340" s="17">
        <v>24.44</v>
      </c>
      <c r="AO340" s="17">
        <v>30.08</v>
      </c>
      <c r="AP340" s="17">
        <v>11.28</v>
      </c>
      <c r="AQ340" s="17">
        <v>9.4</v>
      </c>
      <c r="AR340" s="17">
        <v>0</v>
      </c>
      <c r="AS340" s="17">
        <v>0</v>
      </c>
      <c r="AT340" s="17">
        <v>0</v>
      </c>
      <c r="AU340" s="17">
        <v>0</v>
      </c>
      <c r="AV340" s="17">
        <v>0</v>
      </c>
      <c r="AW340" s="17">
        <v>0</v>
      </c>
      <c r="AX340" s="17">
        <v>0</v>
      </c>
      <c r="AY340" s="17">
        <v>0</v>
      </c>
      <c r="AZ340" s="17">
        <v>0</v>
      </c>
      <c r="BA340" s="17">
        <v>0</v>
      </c>
      <c r="BB340" s="17">
        <v>0</v>
      </c>
      <c r="BC340" s="17">
        <v>0</v>
      </c>
      <c r="BD340" s="17">
        <v>0</v>
      </c>
      <c r="BE340" s="17">
        <v>0</v>
      </c>
      <c r="BF340" s="17">
        <v>0</v>
      </c>
      <c r="BG340" s="17">
        <v>0</v>
      </c>
      <c r="BH340" s="17">
        <v>0</v>
      </c>
      <c r="BI340" s="17">
        <v>0</v>
      </c>
      <c r="BJ340" s="17">
        <v>0</v>
      </c>
      <c r="BK340" s="17">
        <v>0</v>
      </c>
      <c r="BL340" s="17">
        <v>0</v>
      </c>
      <c r="BM340" s="17">
        <v>0</v>
      </c>
      <c r="BN340" s="17">
        <v>0</v>
      </c>
      <c r="BO340" s="17">
        <v>0</v>
      </c>
      <c r="BP340" s="17">
        <v>172.6</v>
      </c>
      <c r="BR340" s="17">
        <v>8</v>
      </c>
      <c r="BY340" s="41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  <c r="GE340" s="12"/>
      <c r="GF340" s="12"/>
      <c r="GG340" s="12"/>
      <c r="GH340" s="12"/>
      <c r="GI340" s="12"/>
      <c r="GJ340" s="12"/>
      <c r="GK340" s="12"/>
      <c r="GL340" s="12"/>
      <c r="GM340" s="12"/>
      <c r="GN340" s="12"/>
      <c r="GO340" s="12"/>
      <c r="GP340" s="12"/>
      <c r="GQ340" s="12"/>
      <c r="GR340" s="12"/>
      <c r="GS340" s="12"/>
      <c r="GT340" s="12"/>
      <c r="GU340" s="12"/>
      <c r="GV340" s="12"/>
      <c r="GW340" s="12"/>
      <c r="GX340" s="12"/>
      <c r="GY340" s="12"/>
      <c r="GZ340" s="12"/>
      <c r="HA340" s="12"/>
      <c r="HB340" s="12"/>
      <c r="HC340" s="12"/>
      <c r="HD340" s="12"/>
      <c r="HE340" s="12"/>
      <c r="HF340" s="12"/>
      <c r="HG340" s="12"/>
      <c r="HH340" s="12"/>
      <c r="HI340" s="12"/>
      <c r="HJ340" s="12"/>
      <c r="HK340" s="12"/>
      <c r="HL340" s="12"/>
      <c r="HM340" s="12"/>
      <c r="HN340" s="12"/>
      <c r="HO340" s="12"/>
      <c r="HP340" s="12"/>
      <c r="HQ340" s="12"/>
      <c r="HR340" s="12"/>
      <c r="HS340" s="12"/>
      <c r="HT340" s="12"/>
      <c r="HU340" s="12"/>
      <c r="HV340" s="12"/>
      <c r="HW340" s="12"/>
      <c r="HX340" s="12"/>
      <c r="HY340" s="12"/>
      <c r="HZ340" s="12"/>
      <c r="IA340" s="12"/>
      <c r="IB340" s="12"/>
      <c r="IC340" s="12"/>
      <c r="ID340" s="12"/>
      <c r="IE340" s="12"/>
    </row>
    <row r="341" spans="1:239" s="17" customFormat="1" ht="15" x14ac:dyDescent="0.25">
      <c r="A341" s="38" t="str">
        <f>"138"</f>
        <v>138</v>
      </c>
      <c r="B341" s="17" t="s">
        <v>152</v>
      </c>
      <c r="C341" s="18" t="str">
        <f>"200"</f>
        <v>200</v>
      </c>
      <c r="D341" s="18"/>
      <c r="E341" s="24">
        <v>1.72</v>
      </c>
      <c r="F341" s="24">
        <v>0.01</v>
      </c>
      <c r="G341" s="24">
        <v>2.25</v>
      </c>
      <c r="H341" s="24">
        <v>0.31</v>
      </c>
      <c r="I341" s="24">
        <v>13.43</v>
      </c>
      <c r="J341" s="24">
        <v>84.766282599999982</v>
      </c>
      <c r="K341" s="24">
        <v>1.36</v>
      </c>
      <c r="L341" s="24">
        <v>0.06</v>
      </c>
      <c r="M341" s="24">
        <v>1.36</v>
      </c>
      <c r="N341" s="24">
        <v>0</v>
      </c>
      <c r="O341" s="24">
        <v>2.09</v>
      </c>
      <c r="P341" s="24">
        <v>11.35</v>
      </c>
      <c r="Q341" s="24">
        <v>1.37</v>
      </c>
      <c r="R341" s="24">
        <v>0</v>
      </c>
      <c r="S341" s="24">
        <v>0</v>
      </c>
      <c r="T341" s="24">
        <v>0.16</v>
      </c>
      <c r="U341" s="24">
        <v>1.89</v>
      </c>
      <c r="V341" s="24">
        <v>389.53</v>
      </c>
      <c r="W341" s="24">
        <v>377.24</v>
      </c>
      <c r="X341" s="17">
        <v>0</v>
      </c>
      <c r="Y341" s="17">
        <v>35.29</v>
      </c>
      <c r="Z341" s="17">
        <v>39.9</v>
      </c>
      <c r="AA341" s="17">
        <v>58.41</v>
      </c>
      <c r="AB341" s="17">
        <v>49.24</v>
      </c>
      <c r="AC341" s="17">
        <v>13.15</v>
      </c>
      <c r="AD341" s="17">
        <v>36.25</v>
      </c>
      <c r="AE341" s="17">
        <v>16.97</v>
      </c>
      <c r="AF341" s="17">
        <v>41.76</v>
      </c>
      <c r="AG341" s="17">
        <v>53.83</v>
      </c>
      <c r="AH341" s="17">
        <v>117.81</v>
      </c>
      <c r="AI341" s="17">
        <v>74.19</v>
      </c>
      <c r="AJ341" s="17">
        <v>16.57</v>
      </c>
      <c r="AK341" s="17">
        <v>39.380000000000003</v>
      </c>
      <c r="AL341" s="17">
        <v>197.67</v>
      </c>
      <c r="AM341" s="17">
        <v>0</v>
      </c>
      <c r="AN341" s="17">
        <v>33.74</v>
      </c>
      <c r="AO341" s="17">
        <v>32.31</v>
      </c>
      <c r="AP341" s="17">
        <v>31.09</v>
      </c>
      <c r="AQ341" s="17">
        <v>14.14</v>
      </c>
      <c r="AR341" s="17">
        <v>0.09</v>
      </c>
      <c r="AS341" s="17">
        <v>0.02</v>
      </c>
      <c r="AT341" s="17">
        <v>0.02</v>
      </c>
      <c r="AU341" s="17">
        <v>0.04</v>
      </c>
      <c r="AV341" s="17">
        <v>0.06</v>
      </c>
      <c r="AW341" s="17">
        <v>0.19</v>
      </c>
      <c r="AX341" s="17">
        <v>0</v>
      </c>
      <c r="AY341" s="17">
        <v>0.64</v>
      </c>
      <c r="AZ341" s="17">
        <v>0</v>
      </c>
      <c r="BA341" s="17">
        <v>0.19</v>
      </c>
      <c r="BB341" s="17">
        <v>0</v>
      </c>
      <c r="BC341" s="17">
        <v>0</v>
      </c>
      <c r="BD341" s="17">
        <v>0</v>
      </c>
      <c r="BE341" s="17">
        <v>0</v>
      </c>
      <c r="BF341" s="17">
        <v>7.0000000000000007E-2</v>
      </c>
      <c r="BG341" s="17">
        <v>0.79</v>
      </c>
      <c r="BH341" s="17">
        <v>0</v>
      </c>
      <c r="BI341" s="17">
        <v>0</v>
      </c>
      <c r="BJ341" s="17">
        <v>0.1</v>
      </c>
      <c r="BK341" s="17">
        <v>0</v>
      </c>
      <c r="BL341" s="17">
        <v>0</v>
      </c>
      <c r="BM341" s="17">
        <v>0</v>
      </c>
      <c r="BN341" s="17">
        <v>0</v>
      </c>
      <c r="BO341" s="17">
        <v>0</v>
      </c>
      <c r="BP341" s="17">
        <v>215.66</v>
      </c>
      <c r="BR341" s="17">
        <v>176.85</v>
      </c>
      <c r="BY341" s="41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  <c r="GE341" s="12"/>
      <c r="GF341" s="12"/>
      <c r="GG341" s="12"/>
      <c r="GH341" s="12"/>
      <c r="GI341" s="12"/>
      <c r="GJ341" s="12"/>
      <c r="GK341" s="12"/>
      <c r="GL341" s="12"/>
      <c r="GM341" s="12"/>
      <c r="GN341" s="12"/>
      <c r="GO341" s="12"/>
      <c r="GP341" s="12"/>
      <c r="GQ341" s="12"/>
      <c r="GR341" s="12"/>
      <c r="GS341" s="12"/>
      <c r="GT341" s="12"/>
      <c r="GU341" s="12"/>
      <c r="GV341" s="12"/>
      <c r="GW341" s="12"/>
      <c r="GX341" s="12"/>
      <c r="GY341" s="12"/>
      <c r="GZ341" s="12"/>
      <c r="HA341" s="12"/>
      <c r="HB341" s="12"/>
      <c r="HC341" s="12"/>
      <c r="HD341" s="12"/>
      <c r="HE341" s="12"/>
      <c r="HF341" s="12"/>
      <c r="HG341" s="12"/>
      <c r="HH341" s="12"/>
      <c r="HI341" s="12"/>
      <c r="HJ341" s="12"/>
      <c r="HK341" s="12"/>
      <c r="HL341" s="12"/>
      <c r="HM341" s="12"/>
      <c r="HN341" s="12"/>
      <c r="HO341" s="12"/>
      <c r="HP341" s="12"/>
      <c r="HQ341" s="12"/>
      <c r="HR341" s="12"/>
      <c r="HS341" s="12"/>
      <c r="HT341" s="12"/>
      <c r="HU341" s="12"/>
      <c r="HV341" s="12"/>
      <c r="HW341" s="12"/>
      <c r="HX341" s="12"/>
      <c r="HY341" s="12"/>
      <c r="HZ341" s="12"/>
      <c r="IA341" s="12"/>
      <c r="IB341" s="12"/>
      <c r="IC341" s="12"/>
      <c r="ID341" s="12"/>
      <c r="IE341" s="12"/>
    </row>
    <row r="342" spans="1:239" s="17" customFormat="1" ht="15" x14ac:dyDescent="0.25">
      <c r="A342" s="38" t="str">
        <f>""</f>
        <v/>
      </c>
      <c r="B342" s="17" t="s">
        <v>99</v>
      </c>
      <c r="C342" s="18" t="str">
        <f>"15"</f>
        <v>15</v>
      </c>
      <c r="D342" s="18"/>
      <c r="E342" s="24">
        <v>3.44</v>
      </c>
      <c r="F342" s="24">
        <v>3.44</v>
      </c>
      <c r="G342" s="24">
        <v>2.9</v>
      </c>
      <c r="H342" s="24">
        <v>0</v>
      </c>
      <c r="I342" s="24">
        <v>0</v>
      </c>
      <c r="J342" s="24">
        <v>39.841200000000001</v>
      </c>
      <c r="K342" s="24">
        <v>0.92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0</v>
      </c>
      <c r="T342" s="24">
        <v>0</v>
      </c>
      <c r="U342" s="24">
        <v>0.17</v>
      </c>
      <c r="V342" s="24">
        <v>8.82</v>
      </c>
      <c r="W342" s="24">
        <v>22.41</v>
      </c>
      <c r="X342" s="17">
        <v>0</v>
      </c>
      <c r="Y342" s="17">
        <v>225.36</v>
      </c>
      <c r="Z342" s="17">
        <v>170.47</v>
      </c>
      <c r="AA342" s="17">
        <v>321.51</v>
      </c>
      <c r="AB342" s="17">
        <v>341.93</v>
      </c>
      <c r="AC342" s="17">
        <v>98.22</v>
      </c>
      <c r="AD342" s="17">
        <v>175.01</v>
      </c>
      <c r="AE342" s="17">
        <v>46.41</v>
      </c>
      <c r="AF342" s="17">
        <v>173.95</v>
      </c>
      <c r="AG342" s="17">
        <v>235.03</v>
      </c>
      <c r="AH342" s="17">
        <v>227.24</v>
      </c>
      <c r="AI342" s="17">
        <v>384.3</v>
      </c>
      <c r="AJ342" s="17">
        <v>151.87</v>
      </c>
      <c r="AK342" s="17">
        <v>199.95</v>
      </c>
      <c r="AL342" s="17">
        <v>661.65</v>
      </c>
      <c r="AM342" s="17">
        <v>60.23</v>
      </c>
      <c r="AN342" s="17">
        <v>147.5</v>
      </c>
      <c r="AO342" s="17">
        <v>174.82</v>
      </c>
      <c r="AP342" s="17">
        <v>143.06</v>
      </c>
      <c r="AQ342" s="17">
        <v>57.83</v>
      </c>
      <c r="AR342" s="17">
        <v>0</v>
      </c>
      <c r="AS342" s="17">
        <v>0</v>
      </c>
      <c r="AT342" s="17">
        <v>0</v>
      </c>
      <c r="AU342" s="17">
        <v>0</v>
      </c>
      <c r="AV342" s="17">
        <v>0</v>
      </c>
      <c r="AW342" s="17">
        <v>0</v>
      </c>
      <c r="AX342" s="17">
        <v>0</v>
      </c>
      <c r="AY342" s="17">
        <v>0</v>
      </c>
      <c r="AZ342" s="17">
        <v>0</v>
      </c>
      <c r="BA342" s="17">
        <v>0</v>
      </c>
      <c r="BB342" s="17">
        <v>0</v>
      </c>
      <c r="BC342" s="17">
        <v>0</v>
      </c>
      <c r="BD342" s="17">
        <v>0</v>
      </c>
      <c r="BE342" s="17">
        <v>0</v>
      </c>
      <c r="BF342" s="17">
        <v>0</v>
      </c>
      <c r="BG342" s="17">
        <v>0</v>
      </c>
      <c r="BH342" s="17">
        <v>0</v>
      </c>
      <c r="BI342" s="17">
        <v>0</v>
      </c>
      <c r="BJ342" s="17">
        <v>0</v>
      </c>
      <c r="BK342" s="17">
        <v>0</v>
      </c>
      <c r="BL342" s="17">
        <v>0</v>
      </c>
      <c r="BM342" s="17">
        <v>0</v>
      </c>
      <c r="BN342" s="17">
        <v>0</v>
      </c>
      <c r="BO342" s="17">
        <v>0</v>
      </c>
      <c r="BP342" s="17">
        <v>19.739999999999998</v>
      </c>
      <c r="BR342" s="17">
        <v>2.16</v>
      </c>
      <c r="BY342" s="41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  <c r="GE342" s="12"/>
      <c r="GF342" s="12"/>
      <c r="GG342" s="12"/>
      <c r="GH342" s="12"/>
      <c r="GI342" s="12"/>
      <c r="GJ342" s="12"/>
      <c r="GK342" s="12"/>
      <c r="GL342" s="12"/>
      <c r="GM342" s="12"/>
      <c r="GN342" s="12"/>
      <c r="GO342" s="12"/>
      <c r="GP342" s="12"/>
      <c r="GQ342" s="12"/>
      <c r="GR342" s="12"/>
      <c r="GS342" s="12"/>
      <c r="GT342" s="12"/>
      <c r="GU342" s="12"/>
      <c r="GV342" s="12"/>
      <c r="GW342" s="12"/>
      <c r="GX342" s="12"/>
      <c r="GY342" s="12"/>
      <c r="GZ342" s="12"/>
      <c r="HA342" s="12"/>
      <c r="HB342" s="12"/>
      <c r="HC342" s="12"/>
      <c r="HD342" s="12"/>
      <c r="HE342" s="12"/>
      <c r="HF342" s="12"/>
      <c r="HG342" s="12"/>
      <c r="HH342" s="12"/>
      <c r="HI342" s="12"/>
      <c r="HJ342" s="12"/>
      <c r="HK342" s="12"/>
      <c r="HL342" s="12"/>
      <c r="HM342" s="12"/>
      <c r="HN342" s="12"/>
      <c r="HO342" s="12"/>
      <c r="HP342" s="12"/>
      <c r="HQ342" s="12"/>
      <c r="HR342" s="12"/>
      <c r="HS342" s="12"/>
      <c r="HT342" s="12"/>
      <c r="HU342" s="12"/>
      <c r="HV342" s="12"/>
      <c r="HW342" s="12"/>
      <c r="HX342" s="12"/>
      <c r="HY342" s="12"/>
      <c r="HZ342" s="12"/>
      <c r="IA342" s="12"/>
      <c r="IB342" s="12"/>
      <c r="IC342" s="12"/>
      <c r="ID342" s="12"/>
      <c r="IE342" s="12"/>
    </row>
    <row r="343" spans="1:239" s="17" customFormat="1" ht="15" x14ac:dyDescent="0.25">
      <c r="A343" s="38" t="str">
        <f>"436"</f>
        <v>436</v>
      </c>
      <c r="B343" s="17" t="s">
        <v>127</v>
      </c>
      <c r="C343" s="18" t="str">
        <f>"150"</f>
        <v>150</v>
      </c>
      <c r="D343" s="18"/>
      <c r="E343" s="24">
        <v>12.18</v>
      </c>
      <c r="F343" s="24">
        <v>9.31</v>
      </c>
      <c r="G343" s="24">
        <v>13.61</v>
      </c>
      <c r="H343" s="24">
        <v>5.6</v>
      </c>
      <c r="I343" s="24">
        <v>23.55</v>
      </c>
      <c r="J343" s="24">
        <v>272.59933333333333</v>
      </c>
      <c r="K343" s="24">
        <v>4.54</v>
      </c>
      <c r="L343" s="24">
        <v>3.47</v>
      </c>
      <c r="M343" s="24">
        <v>0.67</v>
      </c>
      <c r="N343" s="24">
        <v>0</v>
      </c>
      <c r="O343" s="24">
        <v>3.51</v>
      </c>
      <c r="P343" s="24">
        <v>20.04</v>
      </c>
      <c r="Q343" s="24">
        <v>2.41</v>
      </c>
      <c r="R343" s="24">
        <v>0</v>
      </c>
      <c r="S343" s="24">
        <v>0</v>
      </c>
      <c r="T343" s="24">
        <v>0.36</v>
      </c>
      <c r="U343" s="24">
        <v>3.51</v>
      </c>
      <c r="V343" s="24">
        <v>513.41999999999996</v>
      </c>
      <c r="W343" s="24">
        <v>922.9</v>
      </c>
      <c r="X343" s="17">
        <v>0</v>
      </c>
      <c r="Y343" s="17">
        <v>549.52</v>
      </c>
      <c r="Z343" s="17">
        <v>441.93</v>
      </c>
      <c r="AA343" s="17">
        <v>802.83</v>
      </c>
      <c r="AB343" s="17">
        <v>871.04</v>
      </c>
      <c r="AC343" s="17">
        <v>235.32</v>
      </c>
      <c r="AD343" s="17">
        <v>452.44</v>
      </c>
      <c r="AE343" s="17">
        <v>130.41</v>
      </c>
      <c r="AF343" s="17">
        <v>449.7</v>
      </c>
      <c r="AG343" s="17">
        <v>616.83000000000004</v>
      </c>
      <c r="AH343" s="17">
        <v>724.54</v>
      </c>
      <c r="AI343" s="17">
        <v>974.77</v>
      </c>
      <c r="AJ343" s="17">
        <v>373</v>
      </c>
      <c r="AK343" s="17">
        <v>520.75</v>
      </c>
      <c r="AL343" s="17">
        <v>1816.22</v>
      </c>
      <c r="AM343" s="17">
        <v>145.1</v>
      </c>
      <c r="AN343" s="17">
        <v>380.73</v>
      </c>
      <c r="AO343" s="17">
        <v>424.47</v>
      </c>
      <c r="AP343" s="17">
        <v>367.22</v>
      </c>
      <c r="AQ343" s="17">
        <v>146.06</v>
      </c>
      <c r="AR343" s="17">
        <v>0</v>
      </c>
      <c r="AS343" s="17">
        <v>0</v>
      </c>
      <c r="AT343" s="17">
        <v>0</v>
      </c>
      <c r="AU343" s="17">
        <v>0</v>
      </c>
      <c r="AV343" s="17">
        <v>0</v>
      </c>
      <c r="AW343" s="17">
        <v>0</v>
      </c>
      <c r="AX343" s="17">
        <v>0</v>
      </c>
      <c r="AY343" s="17">
        <v>0.41</v>
      </c>
      <c r="AZ343" s="17">
        <v>0</v>
      </c>
      <c r="BA343" s="17">
        <v>0.23</v>
      </c>
      <c r="BB343" s="17">
        <v>0.02</v>
      </c>
      <c r="BC343" s="17">
        <v>0.04</v>
      </c>
      <c r="BD343" s="17">
        <v>0</v>
      </c>
      <c r="BE343" s="17">
        <v>0</v>
      </c>
      <c r="BF343" s="17">
        <v>0.01</v>
      </c>
      <c r="BG343" s="17">
        <v>1.41</v>
      </c>
      <c r="BH343" s="17">
        <v>0</v>
      </c>
      <c r="BI343" s="17">
        <v>0</v>
      </c>
      <c r="BJ343" s="17">
        <v>3.1</v>
      </c>
      <c r="BK343" s="17">
        <v>0</v>
      </c>
      <c r="BL343" s="17">
        <v>0</v>
      </c>
      <c r="BM343" s="17">
        <v>0</v>
      </c>
      <c r="BN343" s="17">
        <v>0</v>
      </c>
      <c r="BO343" s="17">
        <v>0</v>
      </c>
      <c r="BP343" s="17">
        <v>156.35</v>
      </c>
      <c r="BR343" s="17">
        <v>11.11</v>
      </c>
      <c r="BY343" s="41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  <c r="GE343" s="12"/>
      <c r="GF343" s="12"/>
      <c r="GG343" s="12"/>
      <c r="GH343" s="12"/>
      <c r="GI343" s="12"/>
      <c r="GJ343" s="12"/>
      <c r="GK343" s="12"/>
      <c r="GL343" s="12"/>
      <c r="GM343" s="12"/>
      <c r="GN343" s="12"/>
      <c r="GO343" s="12"/>
      <c r="GP343" s="12"/>
      <c r="GQ343" s="12"/>
      <c r="GR343" s="12"/>
      <c r="GS343" s="12"/>
      <c r="GT343" s="12"/>
      <c r="GU343" s="12"/>
      <c r="GV343" s="12"/>
      <c r="GW343" s="12"/>
      <c r="GX343" s="12"/>
      <c r="GY343" s="12"/>
      <c r="GZ343" s="12"/>
      <c r="HA343" s="12"/>
      <c r="HB343" s="12"/>
      <c r="HC343" s="12"/>
      <c r="HD343" s="12"/>
      <c r="HE343" s="12"/>
      <c r="HF343" s="12"/>
      <c r="HG343" s="12"/>
      <c r="HH343" s="12"/>
      <c r="HI343" s="12"/>
      <c r="HJ343" s="12"/>
      <c r="HK343" s="12"/>
      <c r="HL343" s="12"/>
      <c r="HM343" s="12"/>
      <c r="HN343" s="12"/>
      <c r="HO343" s="12"/>
      <c r="HP343" s="12"/>
      <c r="HQ343" s="12"/>
      <c r="HR343" s="12"/>
      <c r="HS343" s="12"/>
      <c r="HT343" s="12"/>
      <c r="HU343" s="12"/>
      <c r="HV343" s="12"/>
      <c r="HW343" s="12"/>
      <c r="HX343" s="12"/>
      <c r="HY343" s="12"/>
      <c r="HZ343" s="12"/>
      <c r="IA343" s="12"/>
      <c r="IB343" s="12"/>
      <c r="IC343" s="12"/>
      <c r="ID343" s="12"/>
      <c r="IE343" s="12"/>
    </row>
    <row r="344" spans="1:239" s="17" customFormat="1" ht="15" x14ac:dyDescent="0.25">
      <c r="A344" s="38" t="str">
        <f>"639"</f>
        <v>639</v>
      </c>
      <c r="B344" s="17" t="s">
        <v>95</v>
      </c>
      <c r="C344" s="18" t="str">
        <f>"180"</f>
        <v>180</v>
      </c>
      <c r="D344" s="18"/>
      <c r="E344" s="24">
        <v>0.92</v>
      </c>
      <c r="F344" s="24">
        <v>0</v>
      </c>
      <c r="G344" s="24">
        <v>0.05</v>
      </c>
      <c r="H344" s="24">
        <v>0.05</v>
      </c>
      <c r="I344" s="24">
        <v>18.760000000000002</v>
      </c>
      <c r="J344" s="24">
        <v>82.555580000000006</v>
      </c>
      <c r="K344" s="24">
        <v>0.02</v>
      </c>
      <c r="L344" s="24">
        <v>0</v>
      </c>
      <c r="M344" s="24">
        <v>0</v>
      </c>
      <c r="N344" s="24">
        <v>0</v>
      </c>
      <c r="O344" s="24">
        <v>18.25</v>
      </c>
      <c r="P344" s="24">
        <v>0.51</v>
      </c>
      <c r="Q344" s="24">
        <v>3.08</v>
      </c>
      <c r="R344" s="24">
        <v>0</v>
      </c>
      <c r="S344" s="24">
        <v>0</v>
      </c>
      <c r="T344" s="24">
        <v>0.27</v>
      </c>
      <c r="U344" s="24">
        <v>0.73</v>
      </c>
      <c r="V344" s="24">
        <v>3.13</v>
      </c>
      <c r="W344" s="24">
        <v>306.27</v>
      </c>
      <c r="X344" s="17">
        <v>0</v>
      </c>
      <c r="Y344" s="17">
        <v>0.01</v>
      </c>
      <c r="Z344" s="17">
        <v>0.01</v>
      </c>
      <c r="AA344" s="17">
        <v>0.01</v>
      </c>
      <c r="AB344" s="17">
        <v>0.02</v>
      </c>
      <c r="AC344" s="17">
        <v>0</v>
      </c>
      <c r="AD344" s="17">
        <v>0.01</v>
      </c>
      <c r="AE344" s="17">
        <v>0</v>
      </c>
      <c r="AF344" s="17">
        <v>0.01</v>
      </c>
      <c r="AG344" s="17">
        <v>0.01</v>
      </c>
      <c r="AH344" s="17">
        <v>0.01</v>
      </c>
      <c r="AI344" s="17">
        <v>0.05</v>
      </c>
      <c r="AJ344" s="17">
        <v>0</v>
      </c>
      <c r="AK344" s="17">
        <v>0.01</v>
      </c>
      <c r="AL344" s="17">
        <v>0.02</v>
      </c>
      <c r="AM344" s="17">
        <v>0</v>
      </c>
      <c r="AN344" s="17">
        <v>0.01</v>
      </c>
      <c r="AO344" s="17">
        <v>0.01</v>
      </c>
      <c r="AP344" s="17">
        <v>0.01</v>
      </c>
      <c r="AQ344" s="17">
        <v>0</v>
      </c>
      <c r="AR344" s="17">
        <v>0</v>
      </c>
      <c r="AS344" s="17">
        <v>0</v>
      </c>
      <c r="AT344" s="17">
        <v>0</v>
      </c>
      <c r="AU344" s="17">
        <v>0</v>
      </c>
      <c r="AV344" s="17">
        <v>0</v>
      </c>
      <c r="AW344" s="17">
        <v>0</v>
      </c>
      <c r="AX344" s="17">
        <v>0</v>
      </c>
      <c r="AY344" s="17">
        <v>0</v>
      </c>
      <c r="AZ344" s="17">
        <v>0</v>
      </c>
      <c r="BA344" s="17">
        <v>0</v>
      </c>
      <c r="BB344" s="17">
        <v>0</v>
      </c>
      <c r="BC344" s="17">
        <v>0</v>
      </c>
      <c r="BD344" s="17">
        <v>0</v>
      </c>
      <c r="BE344" s="17">
        <v>0</v>
      </c>
      <c r="BF344" s="17">
        <v>0</v>
      </c>
      <c r="BG344" s="17">
        <v>0.01</v>
      </c>
      <c r="BH344" s="17">
        <v>0</v>
      </c>
      <c r="BI344" s="17">
        <v>0</v>
      </c>
      <c r="BJ344" s="17">
        <v>0.01</v>
      </c>
      <c r="BK344" s="17">
        <v>0</v>
      </c>
      <c r="BL344" s="17">
        <v>0</v>
      </c>
      <c r="BM344" s="17">
        <v>0</v>
      </c>
      <c r="BN344" s="17">
        <v>0</v>
      </c>
      <c r="BO344" s="17">
        <v>0</v>
      </c>
      <c r="BP344" s="17">
        <v>183.61</v>
      </c>
      <c r="BR344" s="17">
        <v>94.5</v>
      </c>
      <c r="BY344" s="41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  <c r="GE344" s="12"/>
      <c r="GF344" s="12"/>
      <c r="GG344" s="12"/>
      <c r="GH344" s="12"/>
      <c r="GI344" s="12"/>
      <c r="GJ344" s="12"/>
      <c r="GK344" s="12"/>
      <c r="GL344" s="12"/>
      <c r="GM344" s="12"/>
      <c r="GN344" s="12"/>
      <c r="GO344" s="12"/>
      <c r="GP344" s="12"/>
      <c r="GQ344" s="12"/>
      <c r="GR344" s="12"/>
      <c r="GS344" s="12"/>
      <c r="GT344" s="12"/>
      <c r="GU344" s="12"/>
      <c r="GV344" s="12"/>
      <c r="GW344" s="12"/>
      <c r="GX344" s="12"/>
      <c r="GY344" s="12"/>
      <c r="GZ344" s="12"/>
      <c r="HA344" s="12"/>
      <c r="HB344" s="12"/>
      <c r="HC344" s="12"/>
      <c r="HD344" s="12"/>
      <c r="HE344" s="12"/>
      <c r="HF344" s="12"/>
      <c r="HG344" s="12"/>
      <c r="HH344" s="12"/>
      <c r="HI344" s="12"/>
      <c r="HJ344" s="12"/>
      <c r="HK344" s="12"/>
      <c r="HL344" s="12"/>
      <c r="HM344" s="12"/>
      <c r="HN344" s="12"/>
      <c r="HO344" s="12"/>
      <c r="HP344" s="12"/>
      <c r="HQ344" s="12"/>
      <c r="HR344" s="12"/>
      <c r="HS344" s="12"/>
      <c r="HT344" s="12"/>
      <c r="HU344" s="12"/>
      <c r="HV344" s="12"/>
      <c r="HW344" s="12"/>
      <c r="HX344" s="12"/>
      <c r="HY344" s="12"/>
      <c r="HZ344" s="12"/>
      <c r="IA344" s="12"/>
      <c r="IB344" s="12"/>
      <c r="IC344" s="12"/>
      <c r="ID344" s="12"/>
      <c r="IE344" s="12"/>
    </row>
    <row r="345" spans="1:239" s="17" customFormat="1" ht="15" x14ac:dyDescent="0.25">
      <c r="A345" s="38" t="str">
        <f>"-"</f>
        <v>-</v>
      </c>
      <c r="B345" s="17" t="s">
        <v>74</v>
      </c>
      <c r="C345" s="18" t="str">
        <f>"30"</f>
        <v>30</v>
      </c>
      <c r="D345" s="18"/>
      <c r="E345" s="24">
        <v>1.98</v>
      </c>
      <c r="F345" s="24">
        <v>0</v>
      </c>
      <c r="G345" s="24">
        <v>0.2</v>
      </c>
      <c r="H345" s="24">
        <v>0.2</v>
      </c>
      <c r="I345" s="24">
        <v>14.01</v>
      </c>
      <c r="J345" s="24">
        <v>67.440299999999993</v>
      </c>
      <c r="K345" s="24">
        <v>0.06</v>
      </c>
      <c r="L345" s="24">
        <v>0</v>
      </c>
      <c r="M345" s="24">
        <v>0</v>
      </c>
      <c r="N345" s="24">
        <v>0</v>
      </c>
      <c r="O345" s="24">
        <v>0.33</v>
      </c>
      <c r="P345" s="24">
        <v>13.68</v>
      </c>
      <c r="Q345" s="24">
        <v>0.06</v>
      </c>
      <c r="R345" s="24">
        <v>0</v>
      </c>
      <c r="S345" s="24">
        <v>0</v>
      </c>
      <c r="T345" s="24">
        <v>0.09</v>
      </c>
      <c r="U345" s="24">
        <v>0.54</v>
      </c>
      <c r="V345" s="24">
        <v>73.709999999999994</v>
      </c>
      <c r="W345" s="24">
        <v>24.74</v>
      </c>
      <c r="X345" s="17">
        <v>0</v>
      </c>
      <c r="Y345" s="17">
        <v>0</v>
      </c>
      <c r="Z345" s="17">
        <v>0</v>
      </c>
      <c r="AA345" s="17">
        <v>152.69</v>
      </c>
      <c r="AB345" s="17">
        <v>50.63</v>
      </c>
      <c r="AC345" s="17">
        <v>30.02</v>
      </c>
      <c r="AD345" s="17">
        <v>60.03</v>
      </c>
      <c r="AE345" s="17">
        <v>22.71</v>
      </c>
      <c r="AF345" s="17">
        <v>108.58</v>
      </c>
      <c r="AG345" s="17">
        <v>67.34</v>
      </c>
      <c r="AH345" s="17">
        <v>93.96</v>
      </c>
      <c r="AI345" s="17">
        <v>77.52</v>
      </c>
      <c r="AJ345" s="17">
        <v>40.72</v>
      </c>
      <c r="AK345" s="17">
        <v>72.040000000000006</v>
      </c>
      <c r="AL345" s="17">
        <v>602.39</v>
      </c>
      <c r="AM345" s="17">
        <v>70.47</v>
      </c>
      <c r="AN345" s="17">
        <v>196.27</v>
      </c>
      <c r="AO345" s="17">
        <v>85.35</v>
      </c>
      <c r="AP345" s="17">
        <v>56.64</v>
      </c>
      <c r="AQ345" s="17">
        <v>44.89</v>
      </c>
      <c r="AR345" s="17">
        <v>0</v>
      </c>
      <c r="AS345" s="17">
        <v>0</v>
      </c>
      <c r="AT345" s="17">
        <v>0</v>
      </c>
      <c r="AU345" s="17">
        <v>0</v>
      </c>
      <c r="AV345" s="17">
        <v>0</v>
      </c>
      <c r="AW345" s="17">
        <v>0</v>
      </c>
      <c r="AX345" s="17">
        <v>0.04</v>
      </c>
      <c r="AY345" s="17">
        <v>0.02</v>
      </c>
      <c r="AZ345" s="17">
        <v>0.02</v>
      </c>
      <c r="BA345" s="17">
        <v>0</v>
      </c>
      <c r="BB345" s="17">
        <v>0</v>
      </c>
      <c r="BC345" s="17">
        <v>0</v>
      </c>
      <c r="BD345" s="17">
        <v>0</v>
      </c>
      <c r="BE345" s="17">
        <v>0</v>
      </c>
      <c r="BF345" s="17">
        <v>0</v>
      </c>
      <c r="BG345" s="17">
        <v>0.02</v>
      </c>
      <c r="BH345" s="17">
        <v>0</v>
      </c>
      <c r="BI345" s="17">
        <v>0</v>
      </c>
      <c r="BJ345" s="17">
        <v>0.08</v>
      </c>
      <c r="BK345" s="17">
        <v>0</v>
      </c>
      <c r="BL345" s="17">
        <v>0</v>
      </c>
      <c r="BM345" s="17">
        <v>0</v>
      </c>
      <c r="BN345" s="17">
        <v>0</v>
      </c>
      <c r="BO345" s="17">
        <v>0</v>
      </c>
      <c r="BP345" s="17">
        <v>11.73</v>
      </c>
      <c r="BR345" s="17">
        <v>0</v>
      </c>
      <c r="BY345" s="41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  <c r="GE345" s="12"/>
      <c r="GF345" s="12"/>
      <c r="GG345" s="12"/>
      <c r="GH345" s="12"/>
      <c r="GI345" s="12"/>
      <c r="GJ345" s="12"/>
      <c r="GK345" s="12"/>
      <c r="GL345" s="12"/>
      <c r="GM345" s="12"/>
      <c r="GN345" s="12"/>
      <c r="GO345" s="12"/>
      <c r="GP345" s="12"/>
      <c r="GQ345" s="12"/>
      <c r="GR345" s="12"/>
      <c r="GS345" s="12"/>
      <c r="GT345" s="12"/>
      <c r="GU345" s="12"/>
      <c r="GV345" s="12"/>
      <c r="GW345" s="12"/>
      <c r="GX345" s="12"/>
      <c r="GY345" s="12"/>
      <c r="GZ345" s="12"/>
      <c r="HA345" s="12"/>
      <c r="HB345" s="12"/>
      <c r="HC345" s="12"/>
      <c r="HD345" s="12"/>
      <c r="HE345" s="12"/>
      <c r="HF345" s="12"/>
      <c r="HG345" s="12"/>
      <c r="HH345" s="12"/>
      <c r="HI345" s="12"/>
      <c r="HJ345" s="12"/>
      <c r="HK345" s="12"/>
      <c r="HL345" s="12"/>
      <c r="HM345" s="12"/>
      <c r="HN345" s="12"/>
      <c r="HO345" s="12"/>
      <c r="HP345" s="12"/>
      <c r="HQ345" s="12"/>
      <c r="HR345" s="12"/>
      <c r="HS345" s="12"/>
      <c r="HT345" s="12"/>
      <c r="HU345" s="12"/>
      <c r="HV345" s="12"/>
      <c r="HW345" s="12"/>
      <c r="HX345" s="12"/>
      <c r="HY345" s="12"/>
      <c r="HZ345" s="12"/>
      <c r="IA345" s="12"/>
      <c r="IB345" s="12"/>
      <c r="IC345" s="12"/>
      <c r="ID345" s="12"/>
      <c r="IE345" s="12"/>
    </row>
    <row r="346" spans="1:239" s="15" customFormat="1" ht="15" x14ac:dyDescent="0.25">
      <c r="A346" s="28" t="str">
        <f>"-"</f>
        <v>-</v>
      </c>
      <c r="B346" s="15" t="s">
        <v>77</v>
      </c>
      <c r="C346" s="16" t="str">
        <f>"30"</f>
        <v>30</v>
      </c>
      <c r="D346" s="16"/>
      <c r="E346" s="25">
        <v>1.98</v>
      </c>
      <c r="F346" s="25">
        <v>0</v>
      </c>
      <c r="G346" s="25">
        <v>0.36</v>
      </c>
      <c r="H346" s="25">
        <v>0.36</v>
      </c>
      <c r="I346" s="25">
        <v>10.02</v>
      </c>
      <c r="J346" s="25">
        <v>58.013999999999996</v>
      </c>
      <c r="K346" s="25">
        <v>0.06</v>
      </c>
      <c r="L346" s="25">
        <v>0</v>
      </c>
      <c r="M346" s="25">
        <v>0</v>
      </c>
      <c r="N346" s="25">
        <v>0</v>
      </c>
      <c r="O346" s="25">
        <v>0.36</v>
      </c>
      <c r="P346" s="25">
        <v>9.66</v>
      </c>
      <c r="Q346" s="25">
        <v>2.4900000000000002</v>
      </c>
      <c r="R346" s="25">
        <v>0</v>
      </c>
      <c r="S346" s="25">
        <v>0</v>
      </c>
      <c r="T346" s="25">
        <v>0.3</v>
      </c>
      <c r="U346" s="25">
        <v>0.75</v>
      </c>
      <c r="V346" s="25">
        <v>183</v>
      </c>
      <c r="W346" s="25">
        <v>73.5</v>
      </c>
      <c r="X346" s="15">
        <v>0</v>
      </c>
      <c r="Y346" s="15">
        <v>0</v>
      </c>
      <c r="Z346" s="15">
        <v>0</v>
      </c>
      <c r="AA346" s="15">
        <v>128.1</v>
      </c>
      <c r="AB346" s="15">
        <v>66.900000000000006</v>
      </c>
      <c r="AC346" s="15">
        <v>27.9</v>
      </c>
      <c r="AD346" s="15">
        <v>59.4</v>
      </c>
      <c r="AE346" s="15">
        <v>24</v>
      </c>
      <c r="AF346" s="15">
        <v>111.3</v>
      </c>
      <c r="AG346" s="15">
        <v>89.1</v>
      </c>
      <c r="AH346" s="15">
        <v>87.3</v>
      </c>
      <c r="AI346" s="15">
        <v>139.19999999999999</v>
      </c>
      <c r="AJ346" s="15">
        <v>37.200000000000003</v>
      </c>
      <c r="AK346" s="15">
        <v>93</v>
      </c>
      <c r="AL346" s="15">
        <v>458.7</v>
      </c>
      <c r="AM346" s="15">
        <v>81</v>
      </c>
      <c r="AN346" s="15">
        <v>157.80000000000001</v>
      </c>
      <c r="AO346" s="15">
        <v>87.3</v>
      </c>
      <c r="AP346" s="15">
        <v>54</v>
      </c>
      <c r="AQ346" s="15">
        <v>39</v>
      </c>
      <c r="AR346" s="15">
        <v>0</v>
      </c>
      <c r="AS346" s="15">
        <v>0</v>
      </c>
      <c r="AT346" s="15">
        <v>0</v>
      </c>
      <c r="AU346" s="15">
        <v>0</v>
      </c>
      <c r="AV346" s="15">
        <v>0</v>
      </c>
      <c r="AW346" s="15">
        <v>0</v>
      </c>
      <c r="AX346" s="15">
        <v>0.06</v>
      </c>
      <c r="AY346" s="15">
        <v>0.04</v>
      </c>
      <c r="AZ346" s="15">
        <v>0.03</v>
      </c>
      <c r="BA346" s="15">
        <v>0</v>
      </c>
      <c r="BB346" s="15">
        <v>0.01</v>
      </c>
      <c r="BC346" s="15">
        <v>0</v>
      </c>
      <c r="BD346" s="15">
        <v>0</v>
      </c>
      <c r="BE346" s="15">
        <v>0</v>
      </c>
      <c r="BF346" s="15">
        <v>0</v>
      </c>
      <c r="BG346" s="15">
        <v>0.03</v>
      </c>
      <c r="BH346" s="15">
        <v>0</v>
      </c>
      <c r="BI346" s="15">
        <v>0</v>
      </c>
      <c r="BJ346" s="15">
        <v>0.14000000000000001</v>
      </c>
      <c r="BK346" s="15">
        <v>0.02</v>
      </c>
      <c r="BL346" s="15">
        <v>0</v>
      </c>
      <c r="BM346" s="15">
        <v>0</v>
      </c>
      <c r="BN346" s="15">
        <v>0</v>
      </c>
      <c r="BO346" s="15">
        <v>0</v>
      </c>
      <c r="BP346" s="15">
        <v>14.1</v>
      </c>
      <c r="BR346" s="15">
        <v>0.25</v>
      </c>
      <c r="BY346" s="4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  <c r="GE346" s="12"/>
      <c r="GF346" s="12"/>
      <c r="GG346" s="12"/>
      <c r="GH346" s="12"/>
      <c r="GI346" s="12"/>
      <c r="GJ346" s="12"/>
      <c r="GK346" s="12"/>
      <c r="GL346" s="12"/>
      <c r="GM346" s="12"/>
      <c r="GN346" s="12"/>
      <c r="GO346" s="12"/>
      <c r="GP346" s="12"/>
      <c r="GQ346" s="12"/>
      <c r="GR346" s="12"/>
      <c r="GS346" s="12"/>
      <c r="GT346" s="12"/>
      <c r="GU346" s="12"/>
      <c r="GV346" s="12"/>
      <c r="GW346" s="12"/>
      <c r="GX346" s="12"/>
      <c r="GY346" s="12"/>
      <c r="GZ346" s="12"/>
      <c r="HA346" s="12"/>
      <c r="HB346" s="12"/>
      <c r="HC346" s="12"/>
      <c r="HD346" s="12"/>
      <c r="HE346" s="12"/>
      <c r="HF346" s="12"/>
      <c r="HG346" s="12"/>
      <c r="HH346" s="12"/>
      <c r="HI346" s="12"/>
      <c r="HJ346" s="12"/>
      <c r="HK346" s="12"/>
      <c r="HL346" s="12"/>
      <c r="HM346" s="12"/>
      <c r="HN346" s="12"/>
      <c r="HO346" s="12"/>
      <c r="HP346" s="12"/>
      <c r="HQ346" s="12"/>
      <c r="HR346" s="12"/>
      <c r="HS346" s="12"/>
      <c r="HT346" s="12"/>
      <c r="HU346" s="12"/>
      <c r="HV346" s="12"/>
      <c r="HW346" s="12"/>
      <c r="HX346" s="12"/>
      <c r="HY346" s="12"/>
      <c r="HZ346" s="12"/>
      <c r="IA346" s="12"/>
      <c r="IB346" s="12"/>
      <c r="IC346" s="12"/>
      <c r="ID346" s="12"/>
      <c r="IE346" s="12"/>
    </row>
    <row r="347" spans="1:239" s="19" customFormat="1" ht="14.25" x14ac:dyDescent="0.2">
      <c r="A347" s="39"/>
      <c r="B347" s="19" t="s">
        <v>78</v>
      </c>
      <c r="C347" s="20"/>
      <c r="D347" s="20"/>
      <c r="E347" s="21">
        <f t="shared" ref="E347:W347" si="29">SUM(E340:E346)</f>
        <v>24.1</v>
      </c>
      <c r="F347" s="21">
        <f t="shared" si="29"/>
        <v>12.76</v>
      </c>
      <c r="G347" s="21">
        <f t="shared" si="29"/>
        <v>20.07</v>
      </c>
      <c r="H347" s="21">
        <f t="shared" si="29"/>
        <v>7.32</v>
      </c>
      <c r="I347" s="21">
        <f t="shared" si="29"/>
        <v>99.06</v>
      </c>
      <c r="J347" s="21">
        <f t="shared" si="29"/>
        <v>704.17109593333328</v>
      </c>
      <c r="K347" s="21">
        <f t="shared" si="29"/>
        <v>7.1599999999999984</v>
      </c>
      <c r="L347" s="21">
        <f t="shared" si="29"/>
        <v>3.5300000000000002</v>
      </c>
      <c r="M347" s="21">
        <f t="shared" si="29"/>
        <v>2.0300000000000002</v>
      </c>
      <c r="N347" s="21">
        <f t="shared" si="29"/>
        <v>0</v>
      </c>
      <c r="O347" s="21">
        <f t="shared" si="29"/>
        <v>42.379999999999995</v>
      </c>
      <c r="P347" s="21">
        <f t="shared" si="29"/>
        <v>56.699999999999989</v>
      </c>
      <c r="Q347" s="21">
        <f t="shared" si="29"/>
        <v>12.690000000000001</v>
      </c>
      <c r="R347" s="21">
        <f t="shared" si="29"/>
        <v>0</v>
      </c>
      <c r="S347" s="21">
        <f t="shared" si="29"/>
        <v>0</v>
      </c>
      <c r="T347" s="21">
        <f t="shared" si="29"/>
        <v>2.78</v>
      </c>
      <c r="U347" s="21">
        <f t="shared" si="29"/>
        <v>8.59</v>
      </c>
      <c r="V347" s="21">
        <f t="shared" si="29"/>
        <v>1223.6099999999999</v>
      </c>
      <c r="W347" s="21">
        <f t="shared" si="29"/>
        <v>2216.3399999999997</v>
      </c>
      <c r="X347" s="21">
        <v>0</v>
      </c>
      <c r="Y347" s="21">
        <v>832.74</v>
      </c>
      <c r="Z347" s="21">
        <v>676.76</v>
      </c>
      <c r="AA347" s="21">
        <v>1499.27</v>
      </c>
      <c r="AB347" s="21">
        <v>1413.59</v>
      </c>
      <c r="AC347" s="21">
        <v>410.24</v>
      </c>
      <c r="AD347" s="21">
        <v>803.81</v>
      </c>
      <c r="AE347" s="21">
        <v>246.14</v>
      </c>
      <c r="AF347" s="21">
        <v>902.22</v>
      </c>
      <c r="AG347" s="21">
        <v>1094.0999999999999</v>
      </c>
      <c r="AH347" s="21">
        <v>1269.6500000000001</v>
      </c>
      <c r="AI347" s="21">
        <v>1796.66</v>
      </c>
      <c r="AJ347" s="21">
        <v>632.52</v>
      </c>
      <c r="AK347" s="21">
        <v>951.45</v>
      </c>
      <c r="AL347" s="21">
        <v>3815.6</v>
      </c>
      <c r="AM347" s="21">
        <v>356.8</v>
      </c>
      <c r="AN347" s="21">
        <v>940.5</v>
      </c>
      <c r="AO347" s="21">
        <v>834.34</v>
      </c>
      <c r="AP347" s="21">
        <v>663.3</v>
      </c>
      <c r="AQ347" s="21">
        <v>311.32</v>
      </c>
      <c r="AR347" s="21">
        <v>0.09</v>
      </c>
      <c r="AS347" s="21">
        <v>0.02</v>
      </c>
      <c r="AT347" s="21">
        <v>0.02</v>
      </c>
      <c r="AU347" s="21">
        <v>0.04</v>
      </c>
      <c r="AV347" s="21">
        <v>0.06</v>
      </c>
      <c r="AW347" s="21">
        <v>0.19</v>
      </c>
      <c r="AX347" s="21">
        <v>0.1</v>
      </c>
      <c r="AY347" s="21">
        <v>1.1100000000000001</v>
      </c>
      <c r="AZ347" s="21">
        <v>0.05</v>
      </c>
      <c r="BA347" s="21">
        <v>0.42</v>
      </c>
      <c r="BB347" s="21">
        <v>0.02</v>
      </c>
      <c r="BC347" s="21">
        <v>0.04</v>
      </c>
      <c r="BD347" s="21">
        <v>0</v>
      </c>
      <c r="BE347" s="21">
        <v>0</v>
      </c>
      <c r="BF347" s="21">
        <v>0.08</v>
      </c>
      <c r="BG347" s="21">
        <v>2.2599999999999998</v>
      </c>
      <c r="BH347" s="21">
        <v>0</v>
      </c>
      <c r="BI347" s="21">
        <v>0</v>
      </c>
      <c r="BJ347" s="21">
        <v>3.44</v>
      </c>
      <c r="BK347" s="21">
        <v>0.03</v>
      </c>
      <c r="BL347" s="21">
        <v>0</v>
      </c>
      <c r="BM347" s="21">
        <v>0</v>
      </c>
      <c r="BN347" s="21">
        <v>0</v>
      </c>
      <c r="BO347" s="21">
        <v>0</v>
      </c>
      <c r="BP347" s="21">
        <v>773.79</v>
      </c>
      <c r="BQ347" s="19">
        <f>$J$347/$J$348*100</f>
        <v>58.572170573693768</v>
      </c>
      <c r="BR347" s="19">
        <v>292.87</v>
      </c>
      <c r="BZ347" s="43"/>
      <c r="CA347" s="43"/>
      <c r="CB347" s="43"/>
      <c r="CC347" s="43"/>
      <c r="CD347" s="43"/>
      <c r="CE347" s="43"/>
      <c r="CF347" s="43"/>
      <c r="CG347" s="43"/>
      <c r="CH347" s="43"/>
      <c r="CI347" s="43"/>
      <c r="CJ347" s="43"/>
      <c r="CK347" s="43"/>
      <c r="CL347" s="43"/>
      <c r="CM347" s="43"/>
      <c r="CN347" s="43"/>
      <c r="CO347" s="43"/>
      <c r="CP347" s="43"/>
      <c r="CQ347" s="43"/>
      <c r="CR347" s="43"/>
      <c r="CS347" s="43"/>
      <c r="CT347" s="43"/>
      <c r="CU347" s="43"/>
      <c r="CV347" s="43"/>
      <c r="CW347" s="43"/>
      <c r="CX347" s="43"/>
      <c r="CY347" s="43"/>
      <c r="CZ347" s="43"/>
      <c r="DA347" s="43"/>
      <c r="DB347" s="43"/>
      <c r="DC347" s="43"/>
      <c r="DD347" s="43"/>
      <c r="DE347" s="43"/>
      <c r="DF347" s="43"/>
      <c r="DG347" s="43"/>
      <c r="DH347" s="43"/>
      <c r="DI347" s="43"/>
      <c r="DJ347" s="43"/>
      <c r="DK347" s="43"/>
      <c r="DL347" s="43"/>
      <c r="DM347" s="43"/>
      <c r="DN347" s="43"/>
      <c r="DO347" s="43"/>
      <c r="DP347" s="43"/>
      <c r="DQ347" s="43"/>
      <c r="DR347" s="43"/>
      <c r="DS347" s="43"/>
      <c r="DT347" s="43"/>
      <c r="DU347" s="43"/>
      <c r="DV347" s="43"/>
      <c r="DW347" s="43"/>
      <c r="DX347" s="43"/>
      <c r="DY347" s="43"/>
      <c r="DZ347" s="43"/>
      <c r="EA347" s="43"/>
      <c r="EB347" s="43"/>
      <c r="EC347" s="43"/>
      <c r="ED347" s="43"/>
      <c r="EE347" s="43"/>
      <c r="EF347" s="43"/>
      <c r="EG347" s="43"/>
      <c r="EH347" s="43"/>
      <c r="EI347" s="43"/>
      <c r="EJ347" s="43"/>
      <c r="EK347" s="43"/>
      <c r="EL347" s="43"/>
      <c r="EM347" s="43"/>
      <c r="EN347" s="43"/>
      <c r="EO347" s="43"/>
      <c r="EP347" s="43"/>
      <c r="EQ347" s="43"/>
      <c r="ER347" s="43"/>
      <c r="ES347" s="43"/>
      <c r="ET347" s="43"/>
      <c r="EU347" s="43"/>
      <c r="EV347" s="43"/>
      <c r="EW347" s="43"/>
      <c r="EX347" s="43"/>
      <c r="EY347" s="43"/>
      <c r="EZ347" s="43"/>
      <c r="FA347" s="43"/>
      <c r="FB347" s="43"/>
      <c r="FC347" s="43"/>
      <c r="FD347" s="43"/>
      <c r="FE347" s="43"/>
      <c r="FF347" s="43"/>
      <c r="FG347" s="43"/>
      <c r="FH347" s="43"/>
      <c r="FI347" s="43"/>
      <c r="FJ347" s="43"/>
      <c r="FK347" s="43"/>
      <c r="FL347" s="43"/>
      <c r="FM347" s="43"/>
      <c r="FN347" s="43"/>
      <c r="FO347" s="43"/>
      <c r="FP347" s="43"/>
      <c r="FQ347" s="43"/>
      <c r="FR347" s="43"/>
      <c r="FS347" s="43"/>
      <c r="FT347" s="43"/>
      <c r="FU347" s="43"/>
      <c r="FV347" s="43"/>
      <c r="FW347" s="43"/>
      <c r="FX347" s="43"/>
      <c r="FY347" s="43"/>
      <c r="FZ347" s="43"/>
      <c r="GA347" s="43"/>
      <c r="GB347" s="43"/>
      <c r="GC347" s="43"/>
      <c r="GD347" s="43"/>
      <c r="GE347" s="43"/>
      <c r="GF347" s="43"/>
      <c r="GG347" s="43"/>
      <c r="GH347" s="43"/>
      <c r="GI347" s="43"/>
      <c r="GJ347" s="43"/>
      <c r="GK347" s="43"/>
      <c r="GL347" s="43"/>
      <c r="GM347" s="43"/>
      <c r="GN347" s="43"/>
      <c r="GO347" s="43"/>
      <c r="GP347" s="43"/>
      <c r="GQ347" s="43"/>
      <c r="GR347" s="43"/>
      <c r="GS347" s="43"/>
      <c r="GT347" s="43"/>
      <c r="GU347" s="43"/>
      <c r="GV347" s="43"/>
      <c r="GW347" s="43"/>
      <c r="GX347" s="43"/>
      <c r="GY347" s="43"/>
      <c r="GZ347" s="43"/>
      <c r="HA347" s="43"/>
      <c r="HB347" s="43"/>
      <c r="HC347" s="43"/>
      <c r="HD347" s="43"/>
      <c r="HE347" s="43"/>
      <c r="HF347" s="43"/>
      <c r="HG347" s="43"/>
      <c r="HH347" s="43"/>
      <c r="HI347" s="43"/>
      <c r="HJ347" s="43"/>
      <c r="HK347" s="43"/>
      <c r="HL347" s="43"/>
      <c r="HM347" s="43"/>
      <c r="HN347" s="43"/>
      <c r="HO347" s="43"/>
      <c r="HP347" s="43"/>
      <c r="HQ347" s="43"/>
      <c r="HR347" s="43"/>
      <c r="HS347" s="43"/>
      <c r="HT347" s="43"/>
      <c r="HU347" s="43"/>
      <c r="HV347" s="43"/>
      <c r="HW347" s="43"/>
      <c r="HX347" s="43"/>
      <c r="HY347" s="43"/>
      <c r="HZ347" s="43"/>
      <c r="IA347" s="43"/>
      <c r="IB347" s="43"/>
      <c r="IC347" s="43"/>
      <c r="ID347" s="43"/>
      <c r="IE347" s="43"/>
    </row>
    <row r="348" spans="1:239" s="19" customFormat="1" ht="14.25" x14ac:dyDescent="0.2">
      <c r="A348" s="39"/>
      <c r="B348" s="19" t="s">
        <v>79</v>
      </c>
      <c r="C348" s="20"/>
      <c r="D348" s="20"/>
      <c r="E348" s="21">
        <f>E338+E347</f>
        <v>40.71</v>
      </c>
      <c r="F348" s="21">
        <f t="shared" ref="F348:W348" si="30">F338+F347</f>
        <v>19.5</v>
      </c>
      <c r="G348" s="21">
        <f t="shared" si="30"/>
        <v>35.120000000000005</v>
      </c>
      <c r="H348" s="21">
        <f t="shared" si="30"/>
        <v>12.940000000000001</v>
      </c>
      <c r="I348" s="21">
        <f t="shared" si="30"/>
        <v>170.31</v>
      </c>
      <c r="J348" s="21">
        <f t="shared" si="30"/>
        <v>1202.2281042963332</v>
      </c>
      <c r="K348" s="21">
        <f t="shared" si="30"/>
        <v>14.469999999999999</v>
      </c>
      <c r="L348" s="21">
        <f t="shared" si="30"/>
        <v>7.61</v>
      </c>
      <c r="M348" s="21">
        <f t="shared" si="30"/>
        <v>5.79</v>
      </c>
      <c r="N348" s="21">
        <f t="shared" si="30"/>
        <v>0</v>
      </c>
      <c r="O348" s="21">
        <f t="shared" si="30"/>
        <v>57.289999999999992</v>
      </c>
      <c r="P348" s="21">
        <f t="shared" si="30"/>
        <v>113.49999999999999</v>
      </c>
      <c r="Q348" s="21">
        <f t="shared" si="30"/>
        <v>16.07</v>
      </c>
      <c r="R348" s="21">
        <f t="shared" si="30"/>
        <v>0</v>
      </c>
      <c r="S348" s="21">
        <f t="shared" si="30"/>
        <v>0</v>
      </c>
      <c r="T348" s="21">
        <f t="shared" si="30"/>
        <v>3.44</v>
      </c>
      <c r="U348" s="21">
        <f t="shared" si="30"/>
        <v>12.41</v>
      </c>
      <c r="V348" s="21">
        <f t="shared" si="30"/>
        <v>1912.5299999999997</v>
      </c>
      <c r="W348" s="21">
        <f t="shared" si="30"/>
        <v>2539.9899999999998</v>
      </c>
      <c r="X348" s="21">
        <v>0</v>
      </c>
      <c r="Y348" s="21">
        <v>1501.82</v>
      </c>
      <c r="Z348" s="21">
        <v>1228.6099999999999</v>
      </c>
      <c r="AA348" s="21">
        <v>2734.14</v>
      </c>
      <c r="AB348" s="21">
        <v>2228.5100000000002</v>
      </c>
      <c r="AC348" s="21">
        <v>707.99</v>
      </c>
      <c r="AD348" s="21">
        <v>1374.96</v>
      </c>
      <c r="AE348" s="21">
        <v>417.96</v>
      </c>
      <c r="AF348" s="21">
        <v>1644.9</v>
      </c>
      <c r="AG348" s="21">
        <v>1792.42</v>
      </c>
      <c r="AH348" s="21">
        <v>2029.71</v>
      </c>
      <c r="AI348" s="21">
        <v>2822.92</v>
      </c>
      <c r="AJ348" s="21">
        <v>1072.28</v>
      </c>
      <c r="AK348" s="21">
        <v>1605.86</v>
      </c>
      <c r="AL348" s="21">
        <v>7743.47</v>
      </c>
      <c r="AM348" s="21">
        <v>555.45000000000005</v>
      </c>
      <c r="AN348" s="21">
        <v>2014.31</v>
      </c>
      <c r="AO348" s="21">
        <v>1537.71</v>
      </c>
      <c r="AP348" s="21">
        <v>1142.52</v>
      </c>
      <c r="AQ348" s="21">
        <v>584.87</v>
      </c>
      <c r="AR348" s="21">
        <v>0.31</v>
      </c>
      <c r="AS348" s="21">
        <v>7.0000000000000007E-2</v>
      </c>
      <c r="AT348" s="21">
        <v>0.06</v>
      </c>
      <c r="AU348" s="21">
        <v>0.16</v>
      </c>
      <c r="AV348" s="21">
        <v>0.2</v>
      </c>
      <c r="AW348" s="21">
        <v>0.65</v>
      </c>
      <c r="AX348" s="21">
        <v>0.15</v>
      </c>
      <c r="AY348" s="21">
        <v>2.99</v>
      </c>
      <c r="AZ348" s="21">
        <v>0.08</v>
      </c>
      <c r="BA348" s="21">
        <v>1.06</v>
      </c>
      <c r="BB348" s="21">
        <v>0.03</v>
      </c>
      <c r="BC348" s="21">
        <v>7.0000000000000007E-2</v>
      </c>
      <c r="BD348" s="21">
        <v>0</v>
      </c>
      <c r="BE348" s="21">
        <v>0</v>
      </c>
      <c r="BF348" s="21">
        <v>0.26</v>
      </c>
      <c r="BG348" s="21">
        <v>4.7300000000000004</v>
      </c>
      <c r="BH348" s="21">
        <v>0</v>
      </c>
      <c r="BI348" s="21">
        <v>0</v>
      </c>
      <c r="BJ348" s="21">
        <v>6.5</v>
      </c>
      <c r="BK348" s="21">
        <v>0.05</v>
      </c>
      <c r="BL348" s="21">
        <v>0</v>
      </c>
      <c r="BM348" s="21">
        <v>0</v>
      </c>
      <c r="BN348" s="21">
        <v>0</v>
      </c>
      <c r="BO348" s="21">
        <v>0</v>
      </c>
      <c r="BP348" s="21">
        <v>1108.06</v>
      </c>
      <c r="BR348" s="19">
        <v>420.51</v>
      </c>
      <c r="BZ348" s="43"/>
      <c r="CA348" s="43"/>
      <c r="CB348" s="43"/>
      <c r="CC348" s="43"/>
      <c r="CD348" s="43"/>
      <c r="CE348" s="43"/>
      <c r="CF348" s="43"/>
      <c r="CG348" s="43"/>
      <c r="CH348" s="43"/>
      <c r="CI348" s="43"/>
      <c r="CJ348" s="43"/>
      <c r="CK348" s="43"/>
      <c r="CL348" s="43"/>
      <c r="CM348" s="43"/>
      <c r="CN348" s="43"/>
      <c r="CO348" s="43"/>
      <c r="CP348" s="43"/>
      <c r="CQ348" s="43"/>
      <c r="CR348" s="43"/>
      <c r="CS348" s="43"/>
      <c r="CT348" s="43"/>
      <c r="CU348" s="43"/>
      <c r="CV348" s="43"/>
      <c r="CW348" s="43"/>
      <c r="CX348" s="43"/>
      <c r="CY348" s="43"/>
      <c r="CZ348" s="43"/>
      <c r="DA348" s="43"/>
      <c r="DB348" s="43"/>
      <c r="DC348" s="43"/>
      <c r="DD348" s="43"/>
      <c r="DE348" s="43"/>
      <c r="DF348" s="43"/>
      <c r="DG348" s="43"/>
      <c r="DH348" s="43"/>
      <c r="DI348" s="43"/>
      <c r="DJ348" s="43"/>
      <c r="DK348" s="43"/>
      <c r="DL348" s="43"/>
      <c r="DM348" s="43"/>
      <c r="DN348" s="43"/>
      <c r="DO348" s="43"/>
      <c r="DP348" s="43"/>
      <c r="DQ348" s="43"/>
      <c r="DR348" s="43"/>
      <c r="DS348" s="43"/>
      <c r="DT348" s="43"/>
      <c r="DU348" s="43"/>
      <c r="DV348" s="43"/>
      <c r="DW348" s="43"/>
      <c r="DX348" s="43"/>
      <c r="DY348" s="43"/>
      <c r="DZ348" s="43"/>
      <c r="EA348" s="43"/>
      <c r="EB348" s="43"/>
      <c r="EC348" s="43"/>
      <c r="ED348" s="43"/>
      <c r="EE348" s="43"/>
      <c r="EF348" s="43"/>
      <c r="EG348" s="43"/>
      <c r="EH348" s="43"/>
      <c r="EI348" s="43"/>
      <c r="EJ348" s="43"/>
      <c r="EK348" s="43"/>
      <c r="EL348" s="43"/>
      <c r="EM348" s="43"/>
      <c r="EN348" s="43"/>
      <c r="EO348" s="43"/>
      <c r="EP348" s="43"/>
      <c r="EQ348" s="43"/>
      <c r="ER348" s="43"/>
      <c r="ES348" s="43"/>
      <c r="ET348" s="43"/>
      <c r="EU348" s="43"/>
      <c r="EV348" s="43"/>
      <c r="EW348" s="43"/>
      <c r="EX348" s="43"/>
      <c r="EY348" s="43"/>
      <c r="EZ348" s="43"/>
      <c r="FA348" s="43"/>
      <c r="FB348" s="43"/>
      <c r="FC348" s="43"/>
      <c r="FD348" s="43"/>
      <c r="FE348" s="43"/>
      <c r="FF348" s="43"/>
      <c r="FG348" s="43"/>
      <c r="FH348" s="43"/>
      <c r="FI348" s="43"/>
      <c r="FJ348" s="43"/>
      <c r="FK348" s="43"/>
      <c r="FL348" s="43"/>
      <c r="FM348" s="43"/>
      <c r="FN348" s="43"/>
      <c r="FO348" s="43"/>
      <c r="FP348" s="43"/>
      <c r="FQ348" s="43"/>
      <c r="FR348" s="43"/>
      <c r="FS348" s="43"/>
      <c r="FT348" s="43"/>
      <c r="FU348" s="43"/>
      <c r="FV348" s="43"/>
      <c r="FW348" s="43"/>
      <c r="FX348" s="43"/>
      <c r="FY348" s="43"/>
      <c r="FZ348" s="43"/>
      <c r="GA348" s="43"/>
      <c r="GB348" s="43"/>
      <c r="GC348" s="43"/>
      <c r="GD348" s="43"/>
      <c r="GE348" s="43"/>
      <c r="GF348" s="43"/>
      <c r="GG348" s="43"/>
      <c r="GH348" s="43"/>
      <c r="GI348" s="43"/>
      <c r="GJ348" s="43"/>
      <c r="GK348" s="43"/>
      <c r="GL348" s="43"/>
      <c r="GM348" s="43"/>
      <c r="GN348" s="43"/>
      <c r="GO348" s="43"/>
      <c r="GP348" s="43"/>
      <c r="GQ348" s="43"/>
      <c r="GR348" s="43"/>
      <c r="GS348" s="43"/>
      <c r="GT348" s="43"/>
      <c r="GU348" s="43"/>
      <c r="GV348" s="43"/>
      <c r="GW348" s="43"/>
      <c r="GX348" s="43"/>
      <c r="GY348" s="43"/>
      <c r="GZ348" s="43"/>
      <c r="HA348" s="43"/>
      <c r="HB348" s="43"/>
      <c r="HC348" s="43"/>
      <c r="HD348" s="43"/>
      <c r="HE348" s="43"/>
      <c r="HF348" s="43"/>
      <c r="HG348" s="43"/>
      <c r="HH348" s="43"/>
      <c r="HI348" s="43"/>
      <c r="HJ348" s="43"/>
      <c r="HK348" s="43"/>
      <c r="HL348" s="43"/>
      <c r="HM348" s="43"/>
      <c r="HN348" s="43"/>
      <c r="HO348" s="43"/>
      <c r="HP348" s="43"/>
      <c r="HQ348" s="43"/>
      <c r="HR348" s="43"/>
      <c r="HS348" s="43"/>
      <c r="HT348" s="43"/>
      <c r="HU348" s="43"/>
      <c r="HV348" s="43"/>
      <c r="HW348" s="43"/>
      <c r="HX348" s="43"/>
      <c r="HY348" s="43"/>
      <c r="HZ348" s="43"/>
      <c r="IA348" s="43"/>
      <c r="IB348" s="43"/>
      <c r="IC348" s="43"/>
      <c r="ID348" s="43"/>
      <c r="IE348" s="43"/>
    </row>
    <row r="349" spans="1:239" s="5" customFormat="1" ht="15" x14ac:dyDescent="0.25">
      <c r="A349" s="37"/>
      <c r="C349" s="11"/>
      <c r="D349" s="11"/>
      <c r="E349" s="11"/>
      <c r="F349" s="11"/>
      <c r="G349" s="11"/>
      <c r="H349" s="11"/>
      <c r="I349" s="11"/>
      <c r="J349" s="11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  <c r="GE349" s="12"/>
      <c r="GF349" s="12"/>
      <c r="GG349" s="12"/>
      <c r="GH349" s="12"/>
      <c r="GI349" s="12"/>
      <c r="GJ349" s="12"/>
      <c r="GK349" s="12"/>
      <c r="GL349" s="12"/>
      <c r="GM349" s="12"/>
      <c r="GN349" s="12"/>
      <c r="GO349" s="12"/>
      <c r="GP349" s="12"/>
      <c r="GQ349" s="12"/>
      <c r="GR349" s="12"/>
      <c r="GS349" s="12"/>
      <c r="GT349" s="12"/>
      <c r="GU349" s="12"/>
      <c r="GV349" s="12"/>
      <c r="GW349" s="12"/>
      <c r="GX349" s="12"/>
      <c r="GY349" s="12"/>
      <c r="GZ349" s="12"/>
      <c r="HA349" s="12"/>
      <c r="HB349" s="12"/>
      <c r="HC349" s="12"/>
      <c r="HD349" s="12"/>
      <c r="HE349" s="12"/>
      <c r="HF349" s="12"/>
      <c r="HG349" s="12"/>
      <c r="HH349" s="12"/>
      <c r="HI349" s="12"/>
      <c r="HJ349" s="12"/>
      <c r="HK349" s="12"/>
      <c r="HL349" s="12"/>
      <c r="HM349" s="12"/>
      <c r="HN349" s="12"/>
      <c r="HO349" s="12"/>
      <c r="HP349" s="12"/>
      <c r="HQ349" s="12"/>
      <c r="HR349" s="12"/>
      <c r="HS349" s="12"/>
      <c r="HT349" s="12"/>
      <c r="HU349" s="12"/>
      <c r="HV349" s="12"/>
      <c r="HW349" s="12"/>
      <c r="HX349" s="12"/>
      <c r="HY349" s="12"/>
      <c r="HZ349" s="12"/>
      <c r="IA349" s="12"/>
      <c r="IB349" s="12"/>
      <c r="IC349" s="12"/>
      <c r="ID349" s="12"/>
      <c r="IE349" s="12"/>
    </row>
    <row r="350" spans="1:239" s="5" customFormat="1" ht="15" x14ac:dyDescent="0.25">
      <c r="A350" s="37"/>
      <c r="C350" s="11"/>
      <c r="D350" s="11"/>
      <c r="E350" s="11"/>
      <c r="F350" s="11"/>
      <c r="G350" s="11"/>
      <c r="H350" s="11"/>
      <c r="I350" s="11"/>
      <c r="J350" s="11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  <c r="GE350" s="12"/>
      <c r="GF350" s="12"/>
      <c r="GG350" s="12"/>
      <c r="GH350" s="12"/>
      <c r="GI350" s="12"/>
      <c r="GJ350" s="12"/>
      <c r="GK350" s="12"/>
      <c r="GL350" s="12"/>
      <c r="GM350" s="12"/>
      <c r="GN350" s="12"/>
      <c r="GO350" s="12"/>
      <c r="GP350" s="12"/>
      <c r="GQ350" s="12"/>
      <c r="GR350" s="12"/>
      <c r="GS350" s="12"/>
      <c r="GT350" s="12"/>
      <c r="GU350" s="12"/>
      <c r="GV350" s="12"/>
      <c r="GW350" s="12"/>
      <c r="GX350" s="12"/>
      <c r="GY350" s="12"/>
      <c r="GZ350" s="12"/>
      <c r="HA350" s="12"/>
      <c r="HB350" s="12"/>
      <c r="HC350" s="12"/>
      <c r="HD350" s="12"/>
      <c r="HE350" s="12"/>
      <c r="HF350" s="12"/>
      <c r="HG350" s="12"/>
      <c r="HH350" s="12"/>
      <c r="HI350" s="12"/>
      <c r="HJ350" s="12"/>
      <c r="HK350" s="12"/>
      <c r="HL350" s="12"/>
      <c r="HM350" s="12"/>
      <c r="HN350" s="12"/>
      <c r="HO350" s="12"/>
      <c r="HP350" s="12"/>
      <c r="HQ350" s="12"/>
      <c r="HR350" s="12"/>
      <c r="HS350" s="12"/>
      <c r="HT350" s="12"/>
      <c r="HU350" s="12"/>
      <c r="HV350" s="12"/>
      <c r="HW350" s="12"/>
      <c r="HX350" s="12"/>
      <c r="HY350" s="12"/>
      <c r="HZ350" s="12"/>
      <c r="IA350" s="12"/>
      <c r="IB350" s="12"/>
      <c r="IC350" s="12"/>
      <c r="ID350" s="12"/>
      <c r="IE350" s="12"/>
    </row>
    <row r="351" spans="1:239" s="5" customFormat="1" ht="15" x14ac:dyDescent="0.25">
      <c r="A351" s="37"/>
      <c r="C351" s="11"/>
      <c r="D351" s="11"/>
      <c r="E351" s="11"/>
      <c r="F351" s="11"/>
      <c r="G351" s="11"/>
      <c r="H351" s="11"/>
      <c r="I351" s="11"/>
      <c r="J351" s="11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  <c r="GE351" s="12"/>
      <c r="GF351" s="12"/>
      <c r="GG351" s="12"/>
      <c r="GH351" s="12"/>
      <c r="GI351" s="12"/>
      <c r="GJ351" s="12"/>
      <c r="GK351" s="12"/>
      <c r="GL351" s="12"/>
      <c r="GM351" s="12"/>
      <c r="GN351" s="12"/>
      <c r="GO351" s="12"/>
      <c r="GP351" s="12"/>
      <c r="GQ351" s="12"/>
      <c r="GR351" s="12"/>
      <c r="GS351" s="12"/>
      <c r="GT351" s="12"/>
      <c r="GU351" s="12"/>
      <c r="GV351" s="12"/>
      <c r="GW351" s="12"/>
      <c r="GX351" s="12"/>
      <c r="GY351" s="12"/>
      <c r="GZ351" s="12"/>
      <c r="HA351" s="12"/>
      <c r="HB351" s="12"/>
      <c r="HC351" s="12"/>
      <c r="HD351" s="12"/>
      <c r="HE351" s="12"/>
      <c r="HF351" s="12"/>
      <c r="HG351" s="12"/>
      <c r="HH351" s="12"/>
      <c r="HI351" s="12"/>
      <c r="HJ351" s="12"/>
      <c r="HK351" s="12"/>
      <c r="HL351" s="12"/>
      <c r="HM351" s="12"/>
      <c r="HN351" s="12"/>
      <c r="HO351" s="12"/>
      <c r="HP351" s="12"/>
      <c r="HQ351" s="12"/>
      <c r="HR351" s="12"/>
      <c r="HS351" s="12"/>
      <c r="HT351" s="12"/>
      <c r="HU351" s="12"/>
      <c r="HV351" s="12"/>
      <c r="HW351" s="12"/>
      <c r="HX351" s="12"/>
      <c r="HY351" s="12"/>
      <c r="HZ351" s="12"/>
      <c r="IA351" s="12"/>
      <c r="IB351" s="12"/>
      <c r="IC351" s="12"/>
      <c r="ID351" s="12"/>
      <c r="IE351" s="12"/>
    </row>
    <row r="352" spans="1:239" s="5" customFormat="1" ht="15" x14ac:dyDescent="0.25">
      <c r="A352" s="37"/>
      <c r="C352" s="11"/>
      <c r="D352" s="11"/>
      <c r="E352" s="11"/>
      <c r="F352" s="11"/>
      <c r="G352" s="11"/>
      <c r="H352" s="11"/>
      <c r="I352" s="11"/>
      <c r="J352" s="11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  <c r="GE352" s="12"/>
      <c r="GF352" s="12"/>
      <c r="GG352" s="12"/>
      <c r="GH352" s="12"/>
      <c r="GI352" s="12"/>
      <c r="GJ352" s="12"/>
      <c r="GK352" s="12"/>
      <c r="GL352" s="12"/>
      <c r="GM352" s="12"/>
      <c r="GN352" s="12"/>
      <c r="GO352" s="12"/>
      <c r="GP352" s="12"/>
      <c r="GQ352" s="12"/>
      <c r="GR352" s="12"/>
      <c r="GS352" s="12"/>
      <c r="GT352" s="12"/>
      <c r="GU352" s="12"/>
      <c r="GV352" s="12"/>
      <c r="GW352" s="12"/>
      <c r="GX352" s="12"/>
      <c r="GY352" s="12"/>
      <c r="GZ352" s="12"/>
      <c r="HA352" s="12"/>
      <c r="HB352" s="12"/>
      <c r="HC352" s="12"/>
      <c r="HD352" s="12"/>
      <c r="HE352" s="12"/>
      <c r="HF352" s="12"/>
      <c r="HG352" s="12"/>
      <c r="HH352" s="12"/>
      <c r="HI352" s="12"/>
      <c r="HJ352" s="12"/>
      <c r="HK352" s="12"/>
      <c r="HL352" s="12"/>
      <c r="HM352" s="12"/>
      <c r="HN352" s="12"/>
      <c r="HO352" s="12"/>
      <c r="HP352" s="12"/>
      <c r="HQ352" s="12"/>
      <c r="HR352" s="12"/>
      <c r="HS352" s="12"/>
      <c r="HT352" s="12"/>
      <c r="HU352" s="12"/>
      <c r="HV352" s="12"/>
      <c r="HW352" s="12"/>
      <c r="HX352" s="12"/>
      <c r="HY352" s="12"/>
      <c r="HZ352" s="12"/>
      <c r="IA352" s="12"/>
      <c r="IB352" s="12"/>
      <c r="IC352" s="12"/>
      <c r="ID352" s="12"/>
      <c r="IE352" s="12"/>
    </row>
    <row r="353" spans="1:239" s="5" customFormat="1" ht="15" x14ac:dyDescent="0.25">
      <c r="A353" s="37"/>
      <c r="C353" s="11"/>
      <c r="D353" s="11"/>
      <c r="E353" s="11"/>
      <c r="F353" s="11"/>
      <c r="G353" s="11"/>
      <c r="H353" s="11"/>
      <c r="I353" s="11"/>
      <c r="J353" s="11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  <c r="GE353" s="12"/>
      <c r="GF353" s="12"/>
      <c r="GG353" s="12"/>
      <c r="GH353" s="12"/>
      <c r="GI353" s="12"/>
      <c r="GJ353" s="12"/>
      <c r="GK353" s="12"/>
      <c r="GL353" s="12"/>
      <c r="GM353" s="12"/>
      <c r="GN353" s="12"/>
      <c r="GO353" s="12"/>
      <c r="GP353" s="12"/>
      <c r="GQ353" s="12"/>
      <c r="GR353" s="12"/>
      <c r="GS353" s="12"/>
      <c r="GT353" s="12"/>
      <c r="GU353" s="12"/>
      <c r="GV353" s="12"/>
      <c r="GW353" s="12"/>
      <c r="GX353" s="12"/>
      <c r="GY353" s="12"/>
      <c r="GZ353" s="12"/>
      <c r="HA353" s="12"/>
      <c r="HB353" s="12"/>
      <c r="HC353" s="12"/>
      <c r="HD353" s="12"/>
      <c r="HE353" s="12"/>
      <c r="HF353" s="12"/>
      <c r="HG353" s="12"/>
      <c r="HH353" s="12"/>
      <c r="HI353" s="12"/>
      <c r="HJ353" s="12"/>
      <c r="HK353" s="12"/>
      <c r="HL353" s="12"/>
      <c r="HM353" s="12"/>
      <c r="HN353" s="12"/>
      <c r="HO353" s="12"/>
      <c r="HP353" s="12"/>
      <c r="HQ353" s="12"/>
      <c r="HR353" s="12"/>
      <c r="HS353" s="12"/>
      <c r="HT353" s="12"/>
      <c r="HU353" s="12"/>
      <c r="HV353" s="12"/>
      <c r="HW353" s="12"/>
      <c r="HX353" s="12"/>
      <c r="HY353" s="12"/>
      <c r="HZ353" s="12"/>
      <c r="IA353" s="12"/>
      <c r="IB353" s="12"/>
      <c r="IC353" s="12"/>
      <c r="ID353" s="12"/>
      <c r="IE353" s="12"/>
    </row>
    <row r="354" spans="1:239" s="5" customFormat="1" ht="15" x14ac:dyDescent="0.25">
      <c r="A354" s="37"/>
      <c r="C354" s="11"/>
      <c r="D354" s="11"/>
      <c r="E354" s="11"/>
      <c r="F354" s="11"/>
      <c r="G354" s="11"/>
      <c r="H354" s="11"/>
      <c r="I354" s="11"/>
      <c r="J354" s="11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  <c r="GE354" s="12"/>
      <c r="GF354" s="12"/>
      <c r="GG354" s="12"/>
      <c r="GH354" s="12"/>
      <c r="GI354" s="12"/>
      <c r="GJ354" s="12"/>
      <c r="GK354" s="12"/>
      <c r="GL354" s="12"/>
      <c r="GM354" s="12"/>
      <c r="GN354" s="12"/>
      <c r="GO354" s="12"/>
      <c r="GP354" s="12"/>
      <c r="GQ354" s="12"/>
      <c r="GR354" s="12"/>
      <c r="GS354" s="12"/>
      <c r="GT354" s="12"/>
      <c r="GU354" s="12"/>
      <c r="GV354" s="12"/>
      <c r="GW354" s="12"/>
      <c r="GX354" s="12"/>
      <c r="GY354" s="12"/>
      <c r="GZ354" s="12"/>
      <c r="HA354" s="12"/>
      <c r="HB354" s="12"/>
      <c r="HC354" s="12"/>
      <c r="HD354" s="12"/>
      <c r="HE354" s="12"/>
      <c r="HF354" s="12"/>
      <c r="HG354" s="12"/>
      <c r="HH354" s="12"/>
      <c r="HI354" s="12"/>
      <c r="HJ354" s="12"/>
      <c r="HK354" s="12"/>
      <c r="HL354" s="12"/>
      <c r="HM354" s="12"/>
      <c r="HN354" s="12"/>
      <c r="HO354" s="12"/>
      <c r="HP354" s="12"/>
      <c r="HQ354" s="12"/>
      <c r="HR354" s="12"/>
      <c r="HS354" s="12"/>
      <c r="HT354" s="12"/>
      <c r="HU354" s="12"/>
      <c r="HV354" s="12"/>
      <c r="HW354" s="12"/>
      <c r="HX354" s="12"/>
      <c r="HY354" s="12"/>
      <c r="HZ354" s="12"/>
      <c r="IA354" s="12"/>
      <c r="IB354" s="12"/>
      <c r="IC354" s="12"/>
      <c r="ID354" s="12"/>
      <c r="IE354" s="12"/>
    </row>
    <row r="355" spans="1:239" s="5" customFormat="1" ht="15" x14ac:dyDescent="0.25">
      <c r="A355" s="37"/>
      <c r="C355" s="11"/>
      <c r="D355" s="11"/>
      <c r="E355" s="11"/>
      <c r="F355" s="11"/>
      <c r="G355" s="11"/>
      <c r="H355" s="11"/>
      <c r="I355" s="11"/>
      <c r="J355" s="11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  <c r="GE355" s="12"/>
      <c r="GF355" s="12"/>
      <c r="GG355" s="12"/>
      <c r="GH355" s="12"/>
      <c r="GI355" s="12"/>
      <c r="GJ355" s="12"/>
      <c r="GK355" s="12"/>
      <c r="GL355" s="12"/>
      <c r="GM355" s="12"/>
      <c r="GN355" s="12"/>
      <c r="GO355" s="12"/>
      <c r="GP355" s="12"/>
      <c r="GQ355" s="12"/>
      <c r="GR355" s="12"/>
      <c r="GS355" s="12"/>
      <c r="GT355" s="12"/>
      <c r="GU355" s="12"/>
      <c r="GV355" s="12"/>
      <c r="GW355" s="12"/>
      <c r="GX355" s="12"/>
      <c r="GY355" s="12"/>
      <c r="GZ355" s="12"/>
      <c r="HA355" s="12"/>
      <c r="HB355" s="12"/>
      <c r="HC355" s="12"/>
      <c r="HD355" s="12"/>
      <c r="HE355" s="12"/>
      <c r="HF355" s="12"/>
      <c r="HG355" s="12"/>
      <c r="HH355" s="12"/>
      <c r="HI355" s="12"/>
      <c r="HJ355" s="12"/>
      <c r="HK355" s="12"/>
      <c r="HL355" s="12"/>
      <c r="HM355" s="12"/>
      <c r="HN355" s="12"/>
      <c r="HO355" s="12"/>
      <c r="HP355" s="12"/>
      <c r="HQ355" s="12"/>
      <c r="HR355" s="12"/>
      <c r="HS355" s="12"/>
      <c r="HT355" s="12"/>
      <c r="HU355" s="12"/>
      <c r="HV355" s="12"/>
      <c r="HW355" s="12"/>
      <c r="HX355" s="12"/>
      <c r="HY355" s="12"/>
      <c r="HZ355" s="12"/>
      <c r="IA355" s="12"/>
      <c r="IB355" s="12"/>
      <c r="IC355" s="12"/>
      <c r="ID355" s="12"/>
      <c r="IE355" s="12"/>
    </row>
    <row r="356" spans="1:239" s="5" customFormat="1" ht="15" x14ac:dyDescent="0.25">
      <c r="A356" s="37"/>
      <c r="C356" s="11"/>
      <c r="D356" s="11"/>
      <c r="E356" s="11"/>
      <c r="F356" s="11"/>
      <c r="G356" s="11"/>
      <c r="H356" s="11"/>
      <c r="I356" s="11"/>
      <c r="J356" s="11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  <c r="GE356" s="12"/>
      <c r="GF356" s="12"/>
      <c r="GG356" s="12"/>
      <c r="GH356" s="12"/>
      <c r="GI356" s="12"/>
      <c r="GJ356" s="12"/>
      <c r="GK356" s="12"/>
      <c r="GL356" s="12"/>
      <c r="GM356" s="12"/>
      <c r="GN356" s="12"/>
      <c r="GO356" s="12"/>
      <c r="GP356" s="12"/>
      <c r="GQ356" s="12"/>
      <c r="GR356" s="12"/>
      <c r="GS356" s="12"/>
      <c r="GT356" s="12"/>
      <c r="GU356" s="12"/>
      <c r="GV356" s="12"/>
      <c r="GW356" s="12"/>
      <c r="GX356" s="12"/>
      <c r="GY356" s="12"/>
      <c r="GZ356" s="12"/>
      <c r="HA356" s="12"/>
      <c r="HB356" s="12"/>
      <c r="HC356" s="12"/>
      <c r="HD356" s="12"/>
      <c r="HE356" s="12"/>
      <c r="HF356" s="12"/>
      <c r="HG356" s="12"/>
      <c r="HH356" s="12"/>
      <c r="HI356" s="12"/>
      <c r="HJ356" s="12"/>
      <c r="HK356" s="12"/>
      <c r="HL356" s="12"/>
      <c r="HM356" s="12"/>
      <c r="HN356" s="12"/>
      <c r="HO356" s="12"/>
      <c r="HP356" s="12"/>
      <c r="HQ356" s="12"/>
      <c r="HR356" s="12"/>
      <c r="HS356" s="12"/>
      <c r="HT356" s="12"/>
      <c r="HU356" s="12"/>
      <c r="HV356" s="12"/>
      <c r="HW356" s="12"/>
      <c r="HX356" s="12"/>
      <c r="HY356" s="12"/>
      <c r="HZ356" s="12"/>
      <c r="IA356" s="12"/>
      <c r="IB356" s="12"/>
      <c r="IC356" s="12"/>
      <c r="ID356" s="12"/>
      <c r="IE356" s="12"/>
    </row>
    <row r="357" spans="1:239" s="5" customFormat="1" ht="15" x14ac:dyDescent="0.25">
      <c r="A357" s="37"/>
      <c r="C357" s="11"/>
      <c r="D357" s="11"/>
      <c r="E357" s="11"/>
      <c r="F357" s="11"/>
      <c r="G357" s="11"/>
      <c r="H357" s="11"/>
      <c r="I357" s="11"/>
      <c r="J357" s="11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  <c r="GE357" s="12"/>
      <c r="GF357" s="12"/>
      <c r="GG357" s="12"/>
      <c r="GH357" s="12"/>
      <c r="GI357" s="12"/>
      <c r="GJ357" s="12"/>
      <c r="GK357" s="12"/>
      <c r="GL357" s="12"/>
      <c r="GM357" s="12"/>
      <c r="GN357" s="12"/>
      <c r="GO357" s="12"/>
      <c r="GP357" s="12"/>
      <c r="GQ357" s="12"/>
      <c r="GR357" s="12"/>
      <c r="GS357" s="12"/>
      <c r="GT357" s="12"/>
      <c r="GU357" s="12"/>
      <c r="GV357" s="12"/>
      <c r="GW357" s="12"/>
      <c r="GX357" s="12"/>
      <c r="GY357" s="12"/>
      <c r="GZ357" s="12"/>
      <c r="HA357" s="12"/>
      <c r="HB357" s="12"/>
      <c r="HC357" s="12"/>
      <c r="HD357" s="12"/>
      <c r="HE357" s="12"/>
      <c r="HF357" s="12"/>
      <c r="HG357" s="12"/>
      <c r="HH357" s="12"/>
      <c r="HI357" s="12"/>
      <c r="HJ357" s="12"/>
      <c r="HK357" s="12"/>
      <c r="HL357" s="12"/>
      <c r="HM357" s="12"/>
      <c r="HN357" s="12"/>
      <c r="HO357" s="12"/>
      <c r="HP357" s="12"/>
      <c r="HQ357" s="12"/>
      <c r="HR357" s="12"/>
      <c r="HS357" s="12"/>
      <c r="HT357" s="12"/>
      <c r="HU357" s="12"/>
      <c r="HV357" s="12"/>
      <c r="HW357" s="12"/>
      <c r="HX357" s="12"/>
      <c r="HY357" s="12"/>
      <c r="HZ357" s="12"/>
      <c r="IA357" s="12"/>
      <c r="IB357" s="12"/>
      <c r="IC357" s="12"/>
      <c r="ID357" s="12"/>
      <c r="IE357" s="12"/>
    </row>
    <row r="358" spans="1:239" s="5" customFormat="1" ht="15" x14ac:dyDescent="0.25">
      <c r="A358" s="37"/>
      <c r="C358" s="11"/>
      <c r="D358" s="11"/>
      <c r="E358" s="11"/>
      <c r="F358" s="11"/>
      <c r="G358" s="11"/>
      <c r="H358" s="11"/>
      <c r="I358" s="11"/>
      <c r="J358" s="11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  <c r="GE358" s="12"/>
      <c r="GF358" s="12"/>
      <c r="GG358" s="12"/>
      <c r="GH358" s="12"/>
      <c r="GI358" s="12"/>
      <c r="GJ358" s="12"/>
      <c r="GK358" s="12"/>
      <c r="GL358" s="12"/>
      <c r="GM358" s="12"/>
      <c r="GN358" s="12"/>
      <c r="GO358" s="12"/>
      <c r="GP358" s="12"/>
      <c r="GQ358" s="12"/>
      <c r="GR358" s="12"/>
      <c r="GS358" s="12"/>
      <c r="GT358" s="12"/>
      <c r="GU358" s="12"/>
      <c r="GV358" s="12"/>
      <c r="GW358" s="12"/>
      <c r="GX358" s="12"/>
      <c r="GY358" s="12"/>
      <c r="GZ358" s="12"/>
      <c r="HA358" s="12"/>
      <c r="HB358" s="12"/>
      <c r="HC358" s="12"/>
      <c r="HD358" s="12"/>
      <c r="HE358" s="12"/>
      <c r="HF358" s="12"/>
      <c r="HG358" s="12"/>
      <c r="HH358" s="12"/>
      <c r="HI358" s="12"/>
      <c r="HJ358" s="12"/>
      <c r="HK358" s="12"/>
      <c r="HL358" s="12"/>
      <c r="HM358" s="12"/>
      <c r="HN358" s="12"/>
      <c r="HO358" s="12"/>
      <c r="HP358" s="12"/>
      <c r="HQ358" s="12"/>
      <c r="HR358" s="12"/>
      <c r="HS358" s="12"/>
      <c r="HT358" s="12"/>
      <c r="HU358" s="12"/>
      <c r="HV358" s="12"/>
      <c r="HW358" s="12"/>
      <c r="HX358" s="12"/>
      <c r="HY358" s="12"/>
      <c r="HZ358" s="12"/>
      <c r="IA358" s="12"/>
      <c r="IB358" s="12"/>
      <c r="IC358" s="12"/>
      <c r="ID358" s="12"/>
      <c r="IE358" s="12"/>
    </row>
    <row r="359" spans="1:239" s="5" customFormat="1" ht="15" x14ac:dyDescent="0.25">
      <c r="A359" s="37"/>
      <c r="C359" s="11"/>
      <c r="D359" s="11"/>
      <c r="E359" s="11"/>
      <c r="F359" s="11"/>
      <c r="G359" s="11"/>
      <c r="H359" s="11"/>
      <c r="I359" s="11"/>
      <c r="J359" s="11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  <c r="GE359" s="12"/>
      <c r="GF359" s="12"/>
      <c r="GG359" s="12"/>
      <c r="GH359" s="12"/>
      <c r="GI359" s="12"/>
      <c r="GJ359" s="12"/>
      <c r="GK359" s="12"/>
      <c r="GL359" s="12"/>
      <c r="GM359" s="12"/>
      <c r="GN359" s="12"/>
      <c r="GO359" s="12"/>
      <c r="GP359" s="12"/>
      <c r="GQ359" s="12"/>
      <c r="GR359" s="12"/>
      <c r="GS359" s="12"/>
      <c r="GT359" s="12"/>
      <c r="GU359" s="12"/>
      <c r="GV359" s="12"/>
      <c r="GW359" s="12"/>
      <c r="GX359" s="12"/>
      <c r="GY359" s="12"/>
      <c r="GZ359" s="12"/>
      <c r="HA359" s="12"/>
      <c r="HB359" s="12"/>
      <c r="HC359" s="12"/>
      <c r="HD359" s="12"/>
      <c r="HE359" s="12"/>
      <c r="HF359" s="12"/>
      <c r="HG359" s="12"/>
      <c r="HH359" s="12"/>
      <c r="HI359" s="12"/>
      <c r="HJ359" s="12"/>
      <c r="HK359" s="12"/>
      <c r="HL359" s="12"/>
      <c r="HM359" s="12"/>
      <c r="HN359" s="12"/>
      <c r="HO359" s="12"/>
      <c r="HP359" s="12"/>
      <c r="HQ359" s="12"/>
      <c r="HR359" s="12"/>
      <c r="HS359" s="12"/>
      <c r="HT359" s="12"/>
      <c r="HU359" s="12"/>
      <c r="HV359" s="12"/>
      <c r="HW359" s="12"/>
      <c r="HX359" s="12"/>
      <c r="HY359" s="12"/>
      <c r="HZ359" s="12"/>
      <c r="IA359" s="12"/>
      <c r="IB359" s="12"/>
      <c r="IC359" s="12"/>
      <c r="ID359" s="12"/>
      <c r="IE359" s="12"/>
    </row>
    <row r="360" spans="1:239" s="5" customFormat="1" ht="15" x14ac:dyDescent="0.25">
      <c r="A360" s="37"/>
      <c r="C360" s="11"/>
      <c r="D360" s="11"/>
      <c r="E360" s="11"/>
      <c r="F360" s="11"/>
      <c r="G360" s="11"/>
      <c r="H360" s="11"/>
      <c r="I360" s="11"/>
      <c r="J360" s="11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  <c r="GE360" s="12"/>
      <c r="GF360" s="12"/>
      <c r="GG360" s="12"/>
      <c r="GH360" s="12"/>
      <c r="GI360" s="12"/>
      <c r="GJ360" s="12"/>
      <c r="GK360" s="12"/>
      <c r="GL360" s="12"/>
      <c r="GM360" s="12"/>
      <c r="GN360" s="12"/>
      <c r="GO360" s="12"/>
      <c r="GP360" s="12"/>
      <c r="GQ360" s="12"/>
      <c r="GR360" s="12"/>
      <c r="GS360" s="12"/>
      <c r="GT360" s="12"/>
      <c r="GU360" s="12"/>
      <c r="GV360" s="12"/>
      <c r="GW360" s="12"/>
      <c r="GX360" s="12"/>
      <c r="GY360" s="12"/>
      <c r="GZ360" s="12"/>
      <c r="HA360" s="12"/>
      <c r="HB360" s="12"/>
      <c r="HC360" s="12"/>
      <c r="HD360" s="12"/>
      <c r="HE360" s="12"/>
      <c r="HF360" s="12"/>
      <c r="HG360" s="12"/>
      <c r="HH360" s="12"/>
      <c r="HI360" s="12"/>
      <c r="HJ360" s="12"/>
      <c r="HK360" s="12"/>
      <c r="HL360" s="12"/>
      <c r="HM360" s="12"/>
      <c r="HN360" s="12"/>
      <c r="HO360" s="12"/>
      <c r="HP360" s="12"/>
      <c r="HQ360" s="12"/>
      <c r="HR360" s="12"/>
      <c r="HS360" s="12"/>
      <c r="HT360" s="12"/>
      <c r="HU360" s="12"/>
      <c r="HV360" s="12"/>
      <c r="HW360" s="12"/>
      <c r="HX360" s="12"/>
      <c r="HY360" s="12"/>
      <c r="HZ360" s="12"/>
      <c r="IA360" s="12"/>
      <c r="IB360" s="12"/>
      <c r="IC360" s="12"/>
      <c r="ID360" s="12"/>
      <c r="IE360" s="12"/>
    </row>
    <row r="361" spans="1:239" s="5" customFormat="1" ht="15" x14ac:dyDescent="0.25">
      <c r="A361" s="37"/>
      <c r="C361" s="11"/>
      <c r="D361" s="11"/>
      <c r="E361" s="11"/>
      <c r="F361" s="11"/>
      <c r="G361" s="11"/>
      <c r="H361" s="11"/>
      <c r="I361" s="11"/>
      <c r="J361" s="11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  <c r="GE361" s="12"/>
      <c r="GF361" s="12"/>
      <c r="GG361" s="12"/>
      <c r="GH361" s="12"/>
      <c r="GI361" s="12"/>
      <c r="GJ361" s="12"/>
      <c r="GK361" s="12"/>
      <c r="GL361" s="12"/>
      <c r="GM361" s="12"/>
      <c r="GN361" s="12"/>
      <c r="GO361" s="12"/>
      <c r="GP361" s="12"/>
      <c r="GQ361" s="12"/>
      <c r="GR361" s="12"/>
      <c r="GS361" s="12"/>
      <c r="GT361" s="12"/>
      <c r="GU361" s="12"/>
      <c r="GV361" s="12"/>
      <c r="GW361" s="12"/>
      <c r="GX361" s="12"/>
      <c r="GY361" s="12"/>
      <c r="GZ361" s="12"/>
      <c r="HA361" s="12"/>
      <c r="HB361" s="12"/>
      <c r="HC361" s="12"/>
      <c r="HD361" s="12"/>
      <c r="HE361" s="12"/>
      <c r="HF361" s="12"/>
      <c r="HG361" s="12"/>
      <c r="HH361" s="12"/>
      <c r="HI361" s="12"/>
      <c r="HJ361" s="12"/>
      <c r="HK361" s="12"/>
      <c r="HL361" s="12"/>
      <c r="HM361" s="12"/>
      <c r="HN361" s="12"/>
      <c r="HO361" s="12"/>
      <c r="HP361" s="12"/>
      <c r="HQ361" s="12"/>
      <c r="HR361" s="12"/>
      <c r="HS361" s="12"/>
      <c r="HT361" s="12"/>
      <c r="HU361" s="12"/>
      <c r="HV361" s="12"/>
      <c r="HW361" s="12"/>
      <c r="HX361" s="12"/>
      <c r="HY361" s="12"/>
      <c r="HZ361" s="12"/>
      <c r="IA361" s="12"/>
      <c r="IB361" s="12"/>
      <c r="IC361" s="12"/>
      <c r="ID361" s="12"/>
      <c r="IE361" s="12"/>
    </row>
    <row r="362" spans="1:239" s="5" customFormat="1" ht="15" x14ac:dyDescent="0.25">
      <c r="A362" s="37"/>
      <c r="C362" s="11"/>
      <c r="D362" s="11"/>
      <c r="E362" s="11"/>
      <c r="F362" s="11"/>
      <c r="G362" s="11"/>
      <c r="H362" s="11"/>
      <c r="I362" s="11"/>
      <c r="J362" s="11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  <c r="GE362" s="12"/>
      <c r="GF362" s="12"/>
      <c r="GG362" s="12"/>
      <c r="GH362" s="12"/>
      <c r="GI362" s="12"/>
      <c r="GJ362" s="12"/>
      <c r="GK362" s="12"/>
      <c r="GL362" s="12"/>
      <c r="GM362" s="12"/>
      <c r="GN362" s="12"/>
      <c r="GO362" s="12"/>
      <c r="GP362" s="12"/>
      <c r="GQ362" s="12"/>
      <c r="GR362" s="12"/>
      <c r="GS362" s="12"/>
      <c r="GT362" s="12"/>
      <c r="GU362" s="12"/>
      <c r="GV362" s="12"/>
      <c r="GW362" s="12"/>
      <c r="GX362" s="12"/>
      <c r="GY362" s="12"/>
      <c r="GZ362" s="12"/>
      <c r="HA362" s="12"/>
      <c r="HB362" s="12"/>
      <c r="HC362" s="12"/>
      <c r="HD362" s="12"/>
      <c r="HE362" s="12"/>
      <c r="HF362" s="12"/>
      <c r="HG362" s="12"/>
      <c r="HH362" s="12"/>
      <c r="HI362" s="12"/>
      <c r="HJ362" s="12"/>
      <c r="HK362" s="12"/>
      <c r="HL362" s="12"/>
      <c r="HM362" s="12"/>
      <c r="HN362" s="12"/>
      <c r="HO362" s="12"/>
      <c r="HP362" s="12"/>
      <c r="HQ362" s="12"/>
      <c r="HR362" s="12"/>
      <c r="HS362" s="12"/>
      <c r="HT362" s="12"/>
      <c r="HU362" s="12"/>
      <c r="HV362" s="12"/>
      <c r="HW362" s="12"/>
      <c r="HX362" s="12"/>
      <c r="HY362" s="12"/>
      <c r="HZ362" s="12"/>
      <c r="IA362" s="12"/>
      <c r="IB362" s="12"/>
      <c r="IC362" s="12"/>
      <c r="ID362" s="12"/>
      <c r="IE362" s="12"/>
    </row>
    <row r="363" spans="1:239" s="5" customFormat="1" ht="15" x14ac:dyDescent="0.25">
      <c r="A363" s="37"/>
      <c r="C363" s="11"/>
      <c r="D363" s="11"/>
      <c r="E363" s="11"/>
      <c r="F363" s="11"/>
      <c r="G363" s="11"/>
      <c r="H363" s="11"/>
      <c r="I363" s="11"/>
      <c r="J363" s="11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  <c r="GE363" s="12"/>
      <c r="GF363" s="12"/>
      <c r="GG363" s="12"/>
      <c r="GH363" s="12"/>
      <c r="GI363" s="12"/>
      <c r="GJ363" s="12"/>
      <c r="GK363" s="12"/>
      <c r="GL363" s="12"/>
      <c r="GM363" s="12"/>
      <c r="GN363" s="12"/>
      <c r="GO363" s="12"/>
      <c r="GP363" s="12"/>
      <c r="GQ363" s="12"/>
      <c r="GR363" s="12"/>
      <c r="GS363" s="12"/>
      <c r="GT363" s="12"/>
      <c r="GU363" s="12"/>
      <c r="GV363" s="12"/>
      <c r="GW363" s="12"/>
      <c r="GX363" s="12"/>
      <c r="GY363" s="12"/>
      <c r="GZ363" s="12"/>
      <c r="HA363" s="12"/>
      <c r="HB363" s="12"/>
      <c r="HC363" s="12"/>
      <c r="HD363" s="12"/>
      <c r="HE363" s="12"/>
      <c r="HF363" s="12"/>
      <c r="HG363" s="12"/>
      <c r="HH363" s="12"/>
      <c r="HI363" s="12"/>
      <c r="HJ363" s="12"/>
      <c r="HK363" s="12"/>
      <c r="HL363" s="12"/>
      <c r="HM363" s="12"/>
      <c r="HN363" s="12"/>
      <c r="HO363" s="12"/>
      <c r="HP363" s="12"/>
      <c r="HQ363" s="12"/>
      <c r="HR363" s="12"/>
      <c r="HS363" s="12"/>
      <c r="HT363" s="12"/>
      <c r="HU363" s="12"/>
      <c r="HV363" s="12"/>
      <c r="HW363" s="12"/>
      <c r="HX363" s="12"/>
      <c r="HY363" s="12"/>
      <c r="HZ363" s="12"/>
      <c r="IA363" s="12"/>
      <c r="IB363" s="12"/>
      <c r="IC363" s="12"/>
      <c r="ID363" s="12"/>
      <c r="IE363" s="12"/>
    </row>
    <row r="364" spans="1:239" s="5" customFormat="1" ht="15" x14ac:dyDescent="0.25">
      <c r="A364" s="37"/>
      <c r="C364" s="11"/>
      <c r="D364" s="11"/>
      <c r="E364" s="11"/>
      <c r="F364" s="11"/>
      <c r="G364" s="11"/>
      <c r="H364" s="11"/>
      <c r="I364" s="11"/>
      <c r="J364" s="11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  <c r="GE364" s="12"/>
      <c r="GF364" s="12"/>
      <c r="GG364" s="12"/>
      <c r="GH364" s="12"/>
      <c r="GI364" s="12"/>
      <c r="GJ364" s="12"/>
      <c r="GK364" s="12"/>
      <c r="GL364" s="12"/>
      <c r="GM364" s="12"/>
      <c r="GN364" s="12"/>
      <c r="GO364" s="12"/>
      <c r="GP364" s="12"/>
      <c r="GQ364" s="12"/>
      <c r="GR364" s="12"/>
      <c r="GS364" s="12"/>
      <c r="GT364" s="12"/>
      <c r="GU364" s="12"/>
      <c r="GV364" s="12"/>
      <c r="GW364" s="12"/>
      <c r="GX364" s="12"/>
      <c r="GY364" s="12"/>
      <c r="GZ364" s="12"/>
      <c r="HA364" s="12"/>
      <c r="HB364" s="12"/>
      <c r="HC364" s="12"/>
      <c r="HD364" s="12"/>
      <c r="HE364" s="12"/>
      <c r="HF364" s="12"/>
      <c r="HG364" s="12"/>
      <c r="HH364" s="12"/>
      <c r="HI364" s="12"/>
      <c r="HJ364" s="12"/>
      <c r="HK364" s="12"/>
      <c r="HL364" s="12"/>
      <c r="HM364" s="12"/>
      <c r="HN364" s="12"/>
      <c r="HO364" s="12"/>
      <c r="HP364" s="12"/>
      <c r="HQ364" s="12"/>
      <c r="HR364" s="12"/>
      <c r="HS364" s="12"/>
      <c r="HT364" s="12"/>
      <c r="HU364" s="12"/>
      <c r="HV364" s="12"/>
      <c r="HW364" s="12"/>
      <c r="HX364" s="12"/>
      <c r="HY364" s="12"/>
      <c r="HZ364" s="12"/>
      <c r="IA364" s="12"/>
      <c r="IB364" s="12"/>
      <c r="IC364" s="12"/>
      <c r="ID364" s="12"/>
      <c r="IE364" s="12"/>
    </row>
    <row r="365" spans="1:239" s="5" customFormat="1" ht="15" x14ac:dyDescent="0.25">
      <c r="A365" s="37"/>
      <c r="C365" s="11"/>
      <c r="D365" s="11"/>
      <c r="E365" s="11"/>
      <c r="F365" s="11"/>
      <c r="G365" s="11"/>
      <c r="H365" s="11"/>
      <c r="I365" s="11"/>
      <c r="J365" s="11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  <c r="GE365" s="12"/>
      <c r="GF365" s="12"/>
      <c r="GG365" s="12"/>
      <c r="GH365" s="12"/>
      <c r="GI365" s="12"/>
      <c r="GJ365" s="12"/>
      <c r="GK365" s="12"/>
      <c r="GL365" s="12"/>
      <c r="GM365" s="12"/>
      <c r="GN365" s="12"/>
      <c r="GO365" s="12"/>
      <c r="GP365" s="12"/>
      <c r="GQ365" s="12"/>
      <c r="GR365" s="12"/>
      <c r="GS365" s="12"/>
      <c r="GT365" s="12"/>
      <c r="GU365" s="12"/>
      <c r="GV365" s="12"/>
      <c r="GW365" s="12"/>
      <c r="GX365" s="12"/>
      <c r="GY365" s="12"/>
      <c r="GZ365" s="12"/>
      <c r="HA365" s="12"/>
      <c r="HB365" s="12"/>
      <c r="HC365" s="12"/>
      <c r="HD365" s="12"/>
      <c r="HE365" s="12"/>
      <c r="HF365" s="12"/>
      <c r="HG365" s="12"/>
      <c r="HH365" s="12"/>
      <c r="HI365" s="12"/>
      <c r="HJ365" s="12"/>
      <c r="HK365" s="12"/>
      <c r="HL365" s="12"/>
      <c r="HM365" s="12"/>
      <c r="HN365" s="12"/>
      <c r="HO365" s="12"/>
      <c r="HP365" s="12"/>
      <c r="HQ365" s="12"/>
      <c r="HR365" s="12"/>
      <c r="HS365" s="12"/>
      <c r="HT365" s="12"/>
      <c r="HU365" s="12"/>
      <c r="HV365" s="12"/>
      <c r="HW365" s="12"/>
      <c r="HX365" s="12"/>
      <c r="HY365" s="12"/>
      <c r="HZ365" s="12"/>
      <c r="IA365" s="12"/>
      <c r="IB365" s="12"/>
      <c r="IC365" s="12"/>
      <c r="ID365" s="12"/>
      <c r="IE365" s="12"/>
    </row>
    <row r="366" spans="1:239" s="5" customFormat="1" ht="15" x14ac:dyDescent="0.25">
      <c r="A366" s="37"/>
      <c r="B366" s="5" t="s">
        <v>88</v>
      </c>
      <c r="C366" s="11"/>
      <c r="D366" s="11"/>
      <c r="E366" s="11"/>
      <c r="F366" s="11"/>
      <c r="G366" s="11"/>
      <c r="H366" s="11"/>
      <c r="I366" s="11"/>
      <c r="J366" s="11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  <c r="GE366" s="12"/>
      <c r="GF366" s="12"/>
      <c r="GG366" s="12"/>
      <c r="GH366" s="12"/>
      <c r="GI366" s="12"/>
      <c r="GJ366" s="12"/>
      <c r="GK366" s="12"/>
      <c r="GL366" s="12"/>
      <c r="GM366" s="12"/>
      <c r="GN366" s="12"/>
      <c r="GO366" s="12"/>
      <c r="GP366" s="12"/>
      <c r="GQ366" s="12"/>
      <c r="GR366" s="12"/>
      <c r="GS366" s="12"/>
      <c r="GT366" s="12"/>
      <c r="GU366" s="12"/>
      <c r="GV366" s="12"/>
      <c r="GW366" s="12"/>
      <c r="GX366" s="12"/>
      <c r="GY366" s="12"/>
      <c r="GZ366" s="12"/>
      <c r="HA366" s="12"/>
      <c r="HB366" s="12"/>
      <c r="HC366" s="12"/>
      <c r="HD366" s="12"/>
      <c r="HE366" s="12"/>
      <c r="HF366" s="12"/>
      <c r="HG366" s="12"/>
      <c r="HH366" s="12"/>
      <c r="HI366" s="12"/>
      <c r="HJ366" s="12"/>
      <c r="HK366" s="12"/>
      <c r="HL366" s="12"/>
      <c r="HM366" s="12"/>
      <c r="HN366" s="12"/>
      <c r="HO366" s="12"/>
      <c r="HP366" s="12"/>
      <c r="HQ366" s="12"/>
      <c r="HR366" s="12"/>
      <c r="HS366" s="12"/>
      <c r="HT366" s="12"/>
      <c r="HU366" s="12"/>
      <c r="HV366" s="12"/>
      <c r="HW366" s="12"/>
      <c r="HX366" s="12"/>
      <c r="HY366" s="12"/>
      <c r="HZ366" s="12"/>
      <c r="IA366" s="12"/>
      <c r="IB366" s="12"/>
      <c r="IC366" s="12"/>
      <c r="ID366" s="12"/>
      <c r="IE366" s="12"/>
    </row>
    <row r="367" spans="1:239" s="5" customFormat="1" ht="15" customHeight="1" x14ac:dyDescent="0.25">
      <c r="A367" s="32" t="s">
        <v>157</v>
      </c>
      <c r="B367" s="29" t="s">
        <v>0</v>
      </c>
      <c r="C367" s="29" t="s">
        <v>6</v>
      </c>
      <c r="D367" s="35" t="s">
        <v>158</v>
      </c>
      <c r="E367" s="29" t="s">
        <v>2</v>
      </c>
      <c r="F367" s="29"/>
      <c r="G367" s="29" t="s">
        <v>8</v>
      </c>
      <c r="H367" s="29"/>
      <c r="I367" s="29" t="s">
        <v>7</v>
      </c>
      <c r="J367" s="30" t="s">
        <v>5</v>
      </c>
      <c r="K367" s="5" t="s">
        <v>9</v>
      </c>
      <c r="L367" s="5" t="s">
        <v>10</v>
      </c>
      <c r="M367" s="5" t="s">
        <v>65</v>
      </c>
      <c r="N367" s="5" t="s">
        <v>11</v>
      </c>
      <c r="O367" s="5" t="s">
        <v>12</v>
      </c>
      <c r="P367" s="5" t="s">
        <v>13</v>
      </c>
      <c r="Q367" s="5" t="s">
        <v>14</v>
      </c>
      <c r="R367" s="5" t="s">
        <v>15</v>
      </c>
      <c r="S367" s="5" t="s">
        <v>16</v>
      </c>
      <c r="T367" s="5" t="s">
        <v>17</v>
      </c>
      <c r="U367" s="5" t="s">
        <v>18</v>
      </c>
      <c r="V367" s="5" t="s">
        <v>19</v>
      </c>
      <c r="W367" s="5" t="s">
        <v>20</v>
      </c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  <c r="GE367" s="12"/>
      <c r="GF367" s="12"/>
      <c r="GG367" s="12"/>
      <c r="GH367" s="12"/>
      <c r="GI367" s="12"/>
      <c r="GJ367" s="12"/>
      <c r="GK367" s="12"/>
      <c r="GL367" s="12"/>
      <c r="GM367" s="12"/>
      <c r="GN367" s="12"/>
      <c r="GO367" s="12"/>
      <c r="GP367" s="12"/>
      <c r="GQ367" s="12"/>
      <c r="GR367" s="12"/>
      <c r="GS367" s="12"/>
      <c r="GT367" s="12"/>
      <c r="GU367" s="12"/>
      <c r="GV367" s="12"/>
      <c r="GW367" s="12"/>
      <c r="GX367" s="12"/>
      <c r="GY367" s="12"/>
      <c r="GZ367" s="12"/>
      <c r="HA367" s="12"/>
      <c r="HB367" s="12"/>
      <c r="HC367" s="12"/>
      <c r="HD367" s="12"/>
      <c r="HE367" s="12"/>
      <c r="HF367" s="12"/>
      <c r="HG367" s="12"/>
      <c r="HH367" s="12"/>
      <c r="HI367" s="12"/>
      <c r="HJ367" s="12"/>
      <c r="HK367" s="12"/>
      <c r="HL367" s="12"/>
      <c r="HM367" s="12"/>
      <c r="HN367" s="12"/>
      <c r="HO367" s="12"/>
      <c r="HP367" s="12"/>
      <c r="HQ367" s="12"/>
      <c r="HR367" s="12"/>
      <c r="HS367" s="12"/>
      <c r="HT367" s="12"/>
      <c r="HU367" s="12"/>
      <c r="HV367" s="12"/>
      <c r="HW367" s="12"/>
      <c r="HX367" s="12"/>
      <c r="HY367" s="12"/>
      <c r="HZ367" s="12"/>
      <c r="IA367" s="12"/>
      <c r="IB367" s="12"/>
      <c r="IC367" s="12"/>
      <c r="ID367" s="12"/>
      <c r="IE367" s="12"/>
    </row>
    <row r="368" spans="1:239" s="5" customFormat="1" ht="30" x14ac:dyDescent="0.25">
      <c r="A368" s="33"/>
      <c r="B368" s="29"/>
      <c r="C368" s="29"/>
      <c r="D368" s="36"/>
      <c r="E368" s="27" t="s">
        <v>1</v>
      </c>
      <c r="F368" s="27" t="s">
        <v>3</v>
      </c>
      <c r="G368" s="27" t="s">
        <v>1</v>
      </c>
      <c r="H368" s="27" t="s">
        <v>4</v>
      </c>
      <c r="I368" s="29"/>
      <c r="J368" s="31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  <c r="GE368" s="12"/>
      <c r="GF368" s="12"/>
      <c r="GG368" s="12"/>
      <c r="GH368" s="12"/>
      <c r="GI368" s="12"/>
      <c r="GJ368" s="12"/>
      <c r="GK368" s="12"/>
      <c r="GL368" s="12"/>
      <c r="GM368" s="12"/>
      <c r="GN368" s="12"/>
      <c r="GO368" s="12"/>
      <c r="GP368" s="12"/>
      <c r="GQ368" s="12"/>
      <c r="GR368" s="12"/>
      <c r="GS368" s="12"/>
      <c r="GT368" s="12"/>
      <c r="GU368" s="12"/>
      <c r="GV368" s="12"/>
      <c r="GW368" s="12"/>
      <c r="GX368" s="12"/>
      <c r="GY368" s="12"/>
      <c r="GZ368" s="12"/>
      <c r="HA368" s="12"/>
      <c r="HB368" s="12"/>
      <c r="HC368" s="12"/>
      <c r="HD368" s="12"/>
      <c r="HE368" s="12"/>
      <c r="HF368" s="12"/>
      <c r="HG368" s="12"/>
      <c r="HH368" s="12"/>
      <c r="HI368" s="12"/>
      <c r="HJ368" s="12"/>
      <c r="HK368" s="12"/>
      <c r="HL368" s="12"/>
      <c r="HM368" s="12"/>
      <c r="HN368" s="12"/>
      <c r="HO368" s="12"/>
      <c r="HP368" s="12"/>
      <c r="HQ368" s="12"/>
      <c r="HR368" s="12"/>
      <c r="HS368" s="12"/>
      <c r="HT368" s="12"/>
      <c r="HU368" s="12"/>
      <c r="HV368" s="12"/>
      <c r="HW368" s="12"/>
      <c r="HX368" s="12"/>
      <c r="HY368" s="12"/>
      <c r="HZ368" s="12"/>
      <c r="IA368" s="12"/>
      <c r="IB368" s="12"/>
      <c r="IC368" s="12"/>
      <c r="ID368" s="12"/>
      <c r="IE368" s="12"/>
    </row>
    <row r="369" spans="1:239" s="17" customFormat="1" ht="15" x14ac:dyDescent="0.25">
      <c r="A369" s="38" t="str">
        <f>""</f>
        <v/>
      </c>
      <c r="B369" s="17" t="s">
        <v>147</v>
      </c>
      <c r="C369" s="23">
        <v>30</v>
      </c>
      <c r="D369" s="23"/>
      <c r="E369" s="24">
        <v>0.23</v>
      </c>
      <c r="F369" s="24">
        <v>0</v>
      </c>
      <c r="G369" s="24">
        <v>0.02</v>
      </c>
      <c r="H369" s="24">
        <v>0.05</v>
      </c>
      <c r="I369" s="24">
        <v>0.68</v>
      </c>
      <c r="J369" s="24">
        <v>4.38</v>
      </c>
      <c r="K369" s="24">
        <v>0</v>
      </c>
      <c r="L369" s="24">
        <v>0</v>
      </c>
      <c r="M369" s="24">
        <v>0</v>
      </c>
      <c r="N369" s="24">
        <v>0</v>
      </c>
      <c r="O369" s="24">
        <v>1.0900000000000001</v>
      </c>
      <c r="P369" s="24">
        <v>0.05</v>
      </c>
      <c r="Q369" s="24">
        <v>0.46</v>
      </c>
      <c r="R369" s="24">
        <v>0</v>
      </c>
      <c r="S369" s="24">
        <v>0</v>
      </c>
      <c r="T369" s="24">
        <v>0.05</v>
      </c>
      <c r="U369" s="24">
        <v>0.25</v>
      </c>
      <c r="V369" s="24">
        <v>4</v>
      </c>
      <c r="W369" s="24">
        <v>62.04</v>
      </c>
      <c r="X369" s="24">
        <v>0</v>
      </c>
      <c r="Y369" s="24">
        <v>13.23</v>
      </c>
      <c r="Z369" s="24">
        <v>10.29</v>
      </c>
      <c r="AA369" s="24">
        <v>14.7</v>
      </c>
      <c r="AB369" s="24">
        <v>12.74</v>
      </c>
      <c r="AC369" s="24">
        <v>2.94</v>
      </c>
      <c r="AD369" s="24">
        <v>10.29</v>
      </c>
      <c r="AE369" s="24">
        <v>2.4500000000000002</v>
      </c>
      <c r="AF369" s="24">
        <v>8.33</v>
      </c>
      <c r="AG369" s="24">
        <v>12.74</v>
      </c>
      <c r="AH369" s="24">
        <v>22.05</v>
      </c>
      <c r="AI369" s="24">
        <v>25.97</v>
      </c>
      <c r="AJ369" s="24">
        <v>4.9000000000000004</v>
      </c>
      <c r="AK369" s="24">
        <v>13.72</v>
      </c>
      <c r="AL369" s="24">
        <v>68.599999999999994</v>
      </c>
      <c r="AM369" s="24">
        <v>0</v>
      </c>
      <c r="AN369" s="24">
        <v>8.33</v>
      </c>
      <c r="AO369" s="24">
        <v>13.23</v>
      </c>
      <c r="AP369" s="24">
        <v>10.29</v>
      </c>
      <c r="AQ369" s="24">
        <v>3.43</v>
      </c>
      <c r="AR369" s="24">
        <v>0</v>
      </c>
      <c r="AS369" s="24">
        <v>0</v>
      </c>
      <c r="AT369" s="24">
        <v>0</v>
      </c>
      <c r="AU369" s="24">
        <v>0</v>
      </c>
      <c r="AV369" s="24">
        <v>0</v>
      </c>
      <c r="AW369" s="24">
        <v>0</v>
      </c>
      <c r="AX369" s="24">
        <v>0</v>
      </c>
      <c r="AY369" s="24">
        <v>0</v>
      </c>
      <c r="AZ369" s="24">
        <v>0</v>
      </c>
      <c r="BA369" s="24">
        <v>0</v>
      </c>
      <c r="BB369" s="24">
        <v>0</v>
      </c>
      <c r="BC369" s="24">
        <v>0</v>
      </c>
      <c r="BD369" s="24">
        <v>0</v>
      </c>
      <c r="BE369" s="24">
        <v>0</v>
      </c>
      <c r="BF369" s="24">
        <v>0</v>
      </c>
      <c r="BG369" s="24">
        <v>0</v>
      </c>
      <c r="BH369" s="24">
        <v>0</v>
      </c>
      <c r="BI369" s="24">
        <v>0</v>
      </c>
      <c r="BJ369" s="24">
        <v>0</v>
      </c>
      <c r="BK369" s="24">
        <v>0</v>
      </c>
      <c r="BL369" s="24">
        <v>0</v>
      </c>
      <c r="BM369" s="24">
        <v>0</v>
      </c>
      <c r="BN369" s="24">
        <v>0</v>
      </c>
      <c r="BO369" s="24">
        <v>0</v>
      </c>
      <c r="BP369" s="24">
        <v>47.5</v>
      </c>
      <c r="BR369" s="17">
        <v>4.9000000000000004</v>
      </c>
      <c r="BY369" s="41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  <c r="GE369" s="12"/>
      <c r="GF369" s="12"/>
      <c r="GG369" s="12"/>
      <c r="GH369" s="12"/>
      <c r="GI369" s="12"/>
      <c r="GJ369" s="12"/>
      <c r="GK369" s="12"/>
      <c r="GL369" s="12"/>
      <c r="GM369" s="12"/>
      <c r="GN369" s="12"/>
      <c r="GO369" s="12"/>
      <c r="GP369" s="12"/>
      <c r="GQ369" s="12"/>
      <c r="GR369" s="12"/>
      <c r="GS369" s="12"/>
      <c r="GT369" s="12"/>
      <c r="GU369" s="12"/>
      <c r="GV369" s="12"/>
      <c r="GW369" s="12"/>
      <c r="GX369" s="12"/>
      <c r="GY369" s="12"/>
      <c r="GZ369" s="12"/>
      <c r="HA369" s="12"/>
      <c r="HB369" s="12"/>
      <c r="HC369" s="12"/>
      <c r="HD369" s="12"/>
      <c r="HE369" s="12"/>
      <c r="HF369" s="12"/>
      <c r="HG369" s="12"/>
      <c r="HH369" s="12"/>
      <c r="HI369" s="12"/>
      <c r="HJ369" s="12"/>
      <c r="HK369" s="12"/>
      <c r="HL369" s="12"/>
      <c r="HM369" s="12"/>
      <c r="HN369" s="12"/>
      <c r="HO369" s="12"/>
      <c r="HP369" s="12"/>
      <c r="HQ369" s="12"/>
      <c r="HR369" s="12"/>
      <c r="HS369" s="12"/>
      <c r="HT369" s="12"/>
      <c r="HU369" s="12"/>
      <c r="HV369" s="12"/>
      <c r="HW369" s="12"/>
      <c r="HX369" s="12"/>
      <c r="HY369" s="12"/>
      <c r="HZ369" s="12"/>
      <c r="IA369" s="12"/>
      <c r="IB369" s="12"/>
      <c r="IC369" s="12"/>
      <c r="ID369" s="12"/>
      <c r="IE369" s="12"/>
    </row>
    <row r="370" spans="1:239" s="17" customFormat="1" ht="15" x14ac:dyDescent="0.25">
      <c r="A370" s="38" t="str">
        <f>"фирм"</f>
        <v>фирм</v>
      </c>
      <c r="B370" s="17" t="s">
        <v>128</v>
      </c>
      <c r="C370" s="18" t="str">
        <f>"90"</f>
        <v>90</v>
      </c>
      <c r="D370" s="18"/>
      <c r="E370" s="24">
        <v>14.83</v>
      </c>
      <c r="F370" s="24">
        <v>15.29</v>
      </c>
      <c r="G370" s="24">
        <v>15.13</v>
      </c>
      <c r="H370" s="24">
        <v>1.74</v>
      </c>
      <c r="I370" s="24">
        <v>4.21</v>
      </c>
      <c r="J370" s="24">
        <v>212.69023874999999</v>
      </c>
      <c r="K370" s="24">
        <v>4.3600000000000003</v>
      </c>
      <c r="L370" s="24">
        <v>1.1000000000000001</v>
      </c>
      <c r="M370" s="24">
        <v>4.3600000000000003</v>
      </c>
      <c r="N370" s="24">
        <v>0</v>
      </c>
      <c r="O370" s="24">
        <v>1.43</v>
      </c>
      <c r="P370" s="24">
        <v>2.78</v>
      </c>
      <c r="Q370" s="24">
        <v>0.14000000000000001</v>
      </c>
      <c r="R370" s="24">
        <v>0</v>
      </c>
      <c r="S370" s="24">
        <v>0</v>
      </c>
      <c r="T370" s="24">
        <v>0.03</v>
      </c>
      <c r="U370" s="24">
        <v>1.49</v>
      </c>
      <c r="V370" s="24">
        <v>299.98</v>
      </c>
      <c r="W370" s="24">
        <v>179.61</v>
      </c>
      <c r="X370" s="24">
        <v>0</v>
      </c>
      <c r="Y370" s="24">
        <v>789.28</v>
      </c>
      <c r="Z370" s="24">
        <v>826.31</v>
      </c>
      <c r="AA370" s="24">
        <v>1233.43</v>
      </c>
      <c r="AB370" s="24">
        <v>1420.07</v>
      </c>
      <c r="AC370" s="24">
        <v>384.17</v>
      </c>
      <c r="AD370" s="24">
        <v>704.25</v>
      </c>
      <c r="AE370" s="24">
        <v>30.12</v>
      </c>
      <c r="AF370" s="24">
        <v>714.95</v>
      </c>
      <c r="AG370" s="24">
        <v>104.06</v>
      </c>
      <c r="AH370" s="24">
        <v>116.79</v>
      </c>
      <c r="AI370" s="24">
        <v>170.34</v>
      </c>
      <c r="AJ370" s="24">
        <v>377.46</v>
      </c>
      <c r="AK370" s="24">
        <v>67.599999999999994</v>
      </c>
      <c r="AL370" s="24">
        <v>355.28</v>
      </c>
      <c r="AM370" s="24">
        <v>1.78</v>
      </c>
      <c r="AN370" s="24">
        <v>91.28</v>
      </c>
      <c r="AO370" s="24">
        <v>138.91</v>
      </c>
      <c r="AP370" s="24">
        <v>491.25</v>
      </c>
      <c r="AQ370" s="24">
        <v>192.51</v>
      </c>
      <c r="AR370" s="24">
        <v>0</v>
      </c>
      <c r="AS370" s="24">
        <v>0</v>
      </c>
      <c r="AT370" s="24">
        <v>0</v>
      </c>
      <c r="AU370" s="24">
        <v>0</v>
      </c>
      <c r="AV370" s="24">
        <v>0</v>
      </c>
      <c r="AW370" s="24">
        <v>0</v>
      </c>
      <c r="AX370" s="24">
        <v>0</v>
      </c>
      <c r="AY370" s="24">
        <v>0.1</v>
      </c>
      <c r="AZ370" s="24">
        <v>0</v>
      </c>
      <c r="BA370" s="24">
        <v>0.06</v>
      </c>
      <c r="BB370" s="24">
        <v>0</v>
      </c>
      <c r="BC370" s="24">
        <v>0.01</v>
      </c>
      <c r="BD370" s="24">
        <v>0</v>
      </c>
      <c r="BE370" s="24">
        <v>0</v>
      </c>
      <c r="BF370" s="24">
        <v>0</v>
      </c>
      <c r="BG370" s="24">
        <v>0.36</v>
      </c>
      <c r="BH370" s="24">
        <v>0</v>
      </c>
      <c r="BI370" s="24">
        <v>0</v>
      </c>
      <c r="BJ370" s="24">
        <v>1.02</v>
      </c>
      <c r="BK370" s="24">
        <v>0</v>
      </c>
      <c r="BL370" s="24">
        <v>0</v>
      </c>
      <c r="BM370" s="24">
        <v>0</v>
      </c>
      <c r="BN370" s="24">
        <v>0</v>
      </c>
      <c r="BO370" s="24">
        <v>0</v>
      </c>
      <c r="BP370" s="24">
        <v>81.06</v>
      </c>
      <c r="BR370" s="17">
        <v>57.83</v>
      </c>
      <c r="BY370" s="41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  <c r="GE370" s="12"/>
      <c r="GF370" s="12"/>
      <c r="GG370" s="12"/>
      <c r="GH370" s="12"/>
      <c r="GI370" s="12"/>
      <c r="GJ370" s="12"/>
      <c r="GK370" s="12"/>
      <c r="GL370" s="12"/>
      <c r="GM370" s="12"/>
      <c r="GN370" s="12"/>
      <c r="GO370" s="12"/>
      <c r="GP370" s="12"/>
      <c r="GQ370" s="12"/>
      <c r="GR370" s="12"/>
      <c r="GS370" s="12"/>
      <c r="GT370" s="12"/>
      <c r="GU370" s="12"/>
      <c r="GV370" s="12"/>
      <c r="GW370" s="12"/>
      <c r="GX370" s="12"/>
      <c r="GY370" s="12"/>
      <c r="GZ370" s="12"/>
      <c r="HA370" s="12"/>
      <c r="HB370" s="12"/>
      <c r="HC370" s="12"/>
      <c r="HD370" s="12"/>
      <c r="HE370" s="12"/>
      <c r="HF370" s="12"/>
      <c r="HG370" s="12"/>
      <c r="HH370" s="12"/>
      <c r="HI370" s="12"/>
      <c r="HJ370" s="12"/>
      <c r="HK370" s="12"/>
      <c r="HL370" s="12"/>
      <c r="HM370" s="12"/>
      <c r="HN370" s="12"/>
      <c r="HO370" s="12"/>
      <c r="HP370" s="12"/>
      <c r="HQ370" s="12"/>
      <c r="HR370" s="12"/>
      <c r="HS370" s="12"/>
      <c r="HT370" s="12"/>
      <c r="HU370" s="12"/>
      <c r="HV370" s="12"/>
      <c r="HW370" s="12"/>
      <c r="HX370" s="12"/>
      <c r="HY370" s="12"/>
      <c r="HZ370" s="12"/>
      <c r="IA370" s="12"/>
      <c r="IB370" s="12"/>
      <c r="IC370" s="12"/>
      <c r="ID370" s="12"/>
      <c r="IE370" s="12"/>
    </row>
    <row r="371" spans="1:239" s="17" customFormat="1" ht="15" x14ac:dyDescent="0.25">
      <c r="A371" s="38" t="str">
        <f>"224"</f>
        <v>224</v>
      </c>
      <c r="B371" s="17" t="s">
        <v>138</v>
      </c>
      <c r="C371" s="18" t="str">
        <f>"150"</f>
        <v>150</v>
      </c>
      <c r="D371" s="18"/>
      <c r="E371" s="24">
        <v>2.97</v>
      </c>
      <c r="F371" s="24">
        <v>0.04</v>
      </c>
      <c r="G371" s="24">
        <v>6.66</v>
      </c>
      <c r="H371" s="24">
        <v>0.39</v>
      </c>
      <c r="I371" s="24">
        <v>18.350000000000001</v>
      </c>
      <c r="J371" s="24">
        <v>151.76071013000004</v>
      </c>
      <c r="K371" s="24">
        <v>4.2300000000000004</v>
      </c>
      <c r="L371" s="24">
        <v>0.19</v>
      </c>
      <c r="M371" s="24">
        <v>4.2300000000000004</v>
      </c>
      <c r="N371" s="24">
        <v>0</v>
      </c>
      <c r="O371" s="24">
        <v>6.49</v>
      </c>
      <c r="P371" s="24">
        <v>11.86</v>
      </c>
      <c r="Q371" s="24">
        <v>2.65</v>
      </c>
      <c r="R371" s="24">
        <v>0</v>
      </c>
      <c r="S371" s="24">
        <v>0</v>
      </c>
      <c r="T371" s="24">
        <v>0.46</v>
      </c>
      <c r="U371" s="24">
        <v>2.37</v>
      </c>
      <c r="V371" s="24">
        <v>321.52999999999997</v>
      </c>
      <c r="W371" s="24">
        <v>621.37</v>
      </c>
      <c r="X371" s="24">
        <v>0</v>
      </c>
      <c r="Y371" s="24">
        <v>58.2</v>
      </c>
      <c r="Z371" s="24">
        <v>63.51</v>
      </c>
      <c r="AA371" s="24">
        <v>86.49</v>
      </c>
      <c r="AB371" s="24">
        <v>78.55</v>
      </c>
      <c r="AC371" s="24">
        <v>20.100000000000001</v>
      </c>
      <c r="AD371" s="24">
        <v>59.19</v>
      </c>
      <c r="AE371" s="24">
        <v>23.5</v>
      </c>
      <c r="AF371" s="24">
        <v>66.48</v>
      </c>
      <c r="AG371" s="24">
        <v>83.93</v>
      </c>
      <c r="AH371" s="24">
        <v>160.29</v>
      </c>
      <c r="AI371" s="24">
        <v>147.22999999999999</v>
      </c>
      <c r="AJ371" s="24">
        <v>27.9</v>
      </c>
      <c r="AK371" s="24">
        <v>59.37</v>
      </c>
      <c r="AL371" s="24">
        <v>371.08</v>
      </c>
      <c r="AM371" s="24">
        <v>0</v>
      </c>
      <c r="AN371" s="24">
        <v>69.010000000000005</v>
      </c>
      <c r="AO371" s="24">
        <v>58.51</v>
      </c>
      <c r="AP371" s="24">
        <v>48.36</v>
      </c>
      <c r="AQ371" s="24">
        <v>22.99</v>
      </c>
      <c r="AR371" s="24">
        <v>0.28000000000000003</v>
      </c>
      <c r="AS371" s="24">
        <v>0.06</v>
      </c>
      <c r="AT371" s="24">
        <v>0.05</v>
      </c>
      <c r="AU371" s="24">
        <v>0.14000000000000001</v>
      </c>
      <c r="AV371" s="24">
        <v>0.18</v>
      </c>
      <c r="AW371" s="24">
        <v>0.6</v>
      </c>
      <c r="AX371" s="24">
        <v>0</v>
      </c>
      <c r="AY371" s="24">
        <v>1.93</v>
      </c>
      <c r="AZ371" s="24">
        <v>0</v>
      </c>
      <c r="BA371" s="24">
        <v>0.57999999999999996</v>
      </c>
      <c r="BB371" s="24">
        <v>0</v>
      </c>
      <c r="BC371" s="24">
        <v>0</v>
      </c>
      <c r="BD371" s="24">
        <v>0</v>
      </c>
      <c r="BE371" s="24">
        <v>0</v>
      </c>
      <c r="BF371" s="24">
        <v>0.22</v>
      </c>
      <c r="BG371" s="24">
        <v>1.85</v>
      </c>
      <c r="BH371" s="24">
        <v>0</v>
      </c>
      <c r="BI371" s="24">
        <v>0</v>
      </c>
      <c r="BJ371" s="24">
        <v>0.14000000000000001</v>
      </c>
      <c r="BK371" s="24">
        <v>0.01</v>
      </c>
      <c r="BL371" s="24">
        <v>0</v>
      </c>
      <c r="BM371" s="24">
        <v>0</v>
      </c>
      <c r="BN371" s="24">
        <v>0</v>
      </c>
      <c r="BO371" s="24">
        <v>0</v>
      </c>
      <c r="BP371" s="24">
        <v>124.76</v>
      </c>
      <c r="BR371" s="17">
        <v>546.28</v>
      </c>
      <c r="BY371" s="41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  <c r="GE371" s="12"/>
      <c r="GF371" s="12"/>
      <c r="GG371" s="12"/>
      <c r="GH371" s="12"/>
      <c r="GI371" s="12"/>
      <c r="GJ371" s="12"/>
      <c r="GK371" s="12"/>
      <c r="GL371" s="12"/>
      <c r="GM371" s="12"/>
      <c r="GN371" s="12"/>
      <c r="GO371" s="12"/>
      <c r="GP371" s="12"/>
      <c r="GQ371" s="12"/>
      <c r="GR371" s="12"/>
      <c r="GS371" s="12"/>
      <c r="GT371" s="12"/>
      <c r="GU371" s="12"/>
      <c r="GV371" s="12"/>
      <c r="GW371" s="12"/>
      <c r="GX371" s="12"/>
      <c r="GY371" s="12"/>
      <c r="GZ371" s="12"/>
      <c r="HA371" s="12"/>
      <c r="HB371" s="12"/>
      <c r="HC371" s="12"/>
      <c r="HD371" s="12"/>
      <c r="HE371" s="12"/>
      <c r="HF371" s="12"/>
      <c r="HG371" s="12"/>
      <c r="HH371" s="12"/>
      <c r="HI371" s="12"/>
      <c r="HJ371" s="12"/>
      <c r="HK371" s="12"/>
      <c r="HL371" s="12"/>
      <c r="HM371" s="12"/>
      <c r="HN371" s="12"/>
      <c r="HO371" s="12"/>
      <c r="HP371" s="12"/>
      <c r="HQ371" s="12"/>
      <c r="HR371" s="12"/>
      <c r="HS371" s="12"/>
      <c r="HT371" s="12"/>
      <c r="HU371" s="12"/>
      <c r="HV371" s="12"/>
      <c r="HW371" s="12"/>
      <c r="HX371" s="12"/>
      <c r="HY371" s="12"/>
      <c r="HZ371" s="12"/>
      <c r="IA371" s="12"/>
      <c r="IB371" s="12"/>
      <c r="IC371" s="12"/>
      <c r="ID371" s="12"/>
      <c r="IE371" s="12"/>
    </row>
    <row r="372" spans="1:239" s="17" customFormat="1" ht="15" x14ac:dyDescent="0.25">
      <c r="A372" s="38">
        <v>685</v>
      </c>
      <c r="B372" s="17" t="s">
        <v>105</v>
      </c>
      <c r="C372" s="18" t="str">
        <f>"180"</f>
        <v>180</v>
      </c>
      <c r="D372" s="18"/>
      <c r="E372" s="24">
        <v>0.18</v>
      </c>
      <c r="F372" s="24">
        <v>0</v>
      </c>
      <c r="G372" s="24">
        <v>0.04</v>
      </c>
      <c r="H372" s="24">
        <v>0.04</v>
      </c>
      <c r="I372" s="24">
        <v>9.82</v>
      </c>
      <c r="J372" s="24">
        <v>38.598122000000004</v>
      </c>
      <c r="K372" s="24">
        <v>0</v>
      </c>
      <c r="L372" s="24">
        <v>0</v>
      </c>
      <c r="M372" s="24">
        <v>0</v>
      </c>
      <c r="N372" s="24">
        <v>0</v>
      </c>
      <c r="O372" s="24">
        <v>9.82</v>
      </c>
      <c r="P372" s="24">
        <v>0</v>
      </c>
      <c r="Q372" s="24">
        <v>0.09</v>
      </c>
      <c r="R372" s="24">
        <v>0</v>
      </c>
      <c r="S372" s="24">
        <v>0</v>
      </c>
      <c r="T372" s="24">
        <v>0</v>
      </c>
      <c r="U372" s="24">
        <v>0.06</v>
      </c>
      <c r="V372" s="24">
        <v>0.1</v>
      </c>
      <c r="W372" s="24">
        <v>0.3</v>
      </c>
      <c r="X372" s="24">
        <v>0</v>
      </c>
      <c r="Y372" s="24">
        <v>0</v>
      </c>
      <c r="Z372" s="24">
        <v>0</v>
      </c>
      <c r="AA372" s="24">
        <v>0</v>
      </c>
      <c r="AB372" s="24">
        <v>0</v>
      </c>
      <c r="AC372" s="24">
        <v>0</v>
      </c>
      <c r="AD372" s="24">
        <v>0</v>
      </c>
      <c r="AE372" s="24">
        <v>0</v>
      </c>
      <c r="AF372" s="24">
        <v>0</v>
      </c>
      <c r="AG372" s="24">
        <v>0</v>
      </c>
      <c r="AH372" s="24">
        <v>0</v>
      </c>
      <c r="AI372" s="24">
        <v>0</v>
      </c>
      <c r="AJ372" s="24">
        <v>0</v>
      </c>
      <c r="AK372" s="24">
        <v>0</v>
      </c>
      <c r="AL372" s="24">
        <v>0</v>
      </c>
      <c r="AM372" s="24">
        <v>0</v>
      </c>
      <c r="AN372" s="24">
        <v>0</v>
      </c>
      <c r="AO372" s="24">
        <v>0</v>
      </c>
      <c r="AP372" s="24">
        <v>0</v>
      </c>
      <c r="AQ372" s="24">
        <v>0</v>
      </c>
      <c r="AR372" s="24">
        <v>0</v>
      </c>
      <c r="AS372" s="24">
        <v>0</v>
      </c>
      <c r="AT372" s="24">
        <v>0</v>
      </c>
      <c r="AU372" s="24">
        <v>0</v>
      </c>
      <c r="AV372" s="24">
        <v>0</v>
      </c>
      <c r="AW372" s="24">
        <v>0</v>
      </c>
      <c r="AX372" s="24">
        <v>0</v>
      </c>
      <c r="AY372" s="24">
        <v>0</v>
      </c>
      <c r="AZ372" s="24">
        <v>0</v>
      </c>
      <c r="BA372" s="24">
        <v>0</v>
      </c>
      <c r="BB372" s="24">
        <v>0</v>
      </c>
      <c r="BC372" s="24">
        <v>0</v>
      </c>
      <c r="BD372" s="24">
        <v>0</v>
      </c>
      <c r="BE372" s="24">
        <v>0</v>
      </c>
      <c r="BF372" s="24">
        <v>0</v>
      </c>
      <c r="BG372" s="24">
        <v>0</v>
      </c>
      <c r="BH372" s="24">
        <v>0</v>
      </c>
      <c r="BI372" s="24">
        <v>0</v>
      </c>
      <c r="BJ372" s="24">
        <v>0</v>
      </c>
      <c r="BK372" s="24">
        <v>0</v>
      </c>
      <c r="BL372" s="24">
        <v>0</v>
      </c>
      <c r="BM372" s="24">
        <v>0</v>
      </c>
      <c r="BN372" s="24">
        <v>0</v>
      </c>
      <c r="BO372" s="24">
        <v>0</v>
      </c>
      <c r="BP372" s="24">
        <v>180.09</v>
      </c>
      <c r="BY372" s="41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  <c r="GE372" s="12"/>
      <c r="GF372" s="12"/>
      <c r="GG372" s="12"/>
      <c r="GH372" s="12"/>
      <c r="GI372" s="12"/>
      <c r="GJ372" s="12"/>
      <c r="GK372" s="12"/>
      <c r="GL372" s="12"/>
      <c r="GM372" s="12"/>
      <c r="GN372" s="12"/>
      <c r="GO372" s="12"/>
      <c r="GP372" s="12"/>
      <c r="GQ372" s="12"/>
      <c r="GR372" s="12"/>
      <c r="GS372" s="12"/>
      <c r="GT372" s="12"/>
      <c r="GU372" s="12"/>
      <c r="GV372" s="12"/>
      <c r="GW372" s="12"/>
      <c r="GX372" s="12"/>
      <c r="GY372" s="12"/>
      <c r="GZ372" s="12"/>
      <c r="HA372" s="12"/>
      <c r="HB372" s="12"/>
      <c r="HC372" s="12"/>
      <c r="HD372" s="12"/>
      <c r="HE372" s="12"/>
      <c r="HF372" s="12"/>
      <c r="HG372" s="12"/>
      <c r="HH372" s="12"/>
      <c r="HI372" s="12"/>
      <c r="HJ372" s="12"/>
      <c r="HK372" s="12"/>
      <c r="HL372" s="12"/>
      <c r="HM372" s="12"/>
      <c r="HN372" s="12"/>
      <c r="HO372" s="12"/>
      <c r="HP372" s="12"/>
      <c r="HQ372" s="12"/>
      <c r="HR372" s="12"/>
      <c r="HS372" s="12"/>
      <c r="HT372" s="12"/>
      <c r="HU372" s="12"/>
      <c r="HV372" s="12"/>
      <c r="HW372" s="12"/>
      <c r="HX372" s="12"/>
      <c r="HY372" s="12"/>
      <c r="HZ372" s="12"/>
      <c r="IA372" s="12"/>
      <c r="IB372" s="12"/>
      <c r="IC372" s="12"/>
      <c r="ID372" s="12"/>
      <c r="IE372" s="12"/>
    </row>
    <row r="373" spans="1:239" s="15" customFormat="1" ht="15" x14ac:dyDescent="0.25">
      <c r="A373" s="28" t="str">
        <f>"-"</f>
        <v>-</v>
      </c>
      <c r="B373" s="15" t="s">
        <v>74</v>
      </c>
      <c r="C373" s="16" t="str">
        <f>"30"</f>
        <v>30</v>
      </c>
      <c r="D373" s="16"/>
      <c r="E373" s="25">
        <v>1.98</v>
      </c>
      <c r="F373" s="25">
        <v>0</v>
      </c>
      <c r="G373" s="25">
        <v>0.2</v>
      </c>
      <c r="H373" s="25">
        <v>0.2</v>
      </c>
      <c r="I373" s="25">
        <v>14.01</v>
      </c>
      <c r="J373" s="25">
        <v>67.440299999999993</v>
      </c>
      <c r="K373" s="25">
        <v>0.06</v>
      </c>
      <c r="L373" s="25">
        <v>0</v>
      </c>
      <c r="M373" s="25">
        <v>0</v>
      </c>
      <c r="N373" s="25">
        <v>0</v>
      </c>
      <c r="O373" s="25">
        <v>0.33</v>
      </c>
      <c r="P373" s="25">
        <v>13.68</v>
      </c>
      <c r="Q373" s="25">
        <v>0.06</v>
      </c>
      <c r="R373" s="25">
        <v>0</v>
      </c>
      <c r="S373" s="25">
        <v>0</v>
      </c>
      <c r="T373" s="25">
        <v>0.09</v>
      </c>
      <c r="U373" s="25">
        <v>0.54</v>
      </c>
      <c r="V373" s="25">
        <v>73.709999999999994</v>
      </c>
      <c r="W373" s="25">
        <v>24.74</v>
      </c>
      <c r="X373" s="25">
        <v>0</v>
      </c>
      <c r="Y373" s="25">
        <v>0</v>
      </c>
      <c r="Z373" s="25">
        <v>0</v>
      </c>
      <c r="AA373" s="25">
        <v>152.69</v>
      </c>
      <c r="AB373" s="25">
        <v>50.63</v>
      </c>
      <c r="AC373" s="25">
        <v>30.02</v>
      </c>
      <c r="AD373" s="25">
        <v>60.03</v>
      </c>
      <c r="AE373" s="25">
        <v>22.71</v>
      </c>
      <c r="AF373" s="25">
        <v>108.58</v>
      </c>
      <c r="AG373" s="25">
        <v>67.34</v>
      </c>
      <c r="AH373" s="25">
        <v>93.96</v>
      </c>
      <c r="AI373" s="25">
        <v>77.52</v>
      </c>
      <c r="AJ373" s="25">
        <v>40.72</v>
      </c>
      <c r="AK373" s="25">
        <v>72.040000000000006</v>
      </c>
      <c r="AL373" s="25">
        <v>602.39</v>
      </c>
      <c r="AM373" s="25">
        <v>70.47</v>
      </c>
      <c r="AN373" s="25">
        <v>196.27</v>
      </c>
      <c r="AO373" s="25">
        <v>85.35</v>
      </c>
      <c r="AP373" s="25">
        <v>56.64</v>
      </c>
      <c r="AQ373" s="25">
        <v>44.89</v>
      </c>
      <c r="AR373" s="25">
        <v>0</v>
      </c>
      <c r="AS373" s="25">
        <v>0</v>
      </c>
      <c r="AT373" s="25">
        <v>0</v>
      </c>
      <c r="AU373" s="25">
        <v>0</v>
      </c>
      <c r="AV373" s="25">
        <v>0</v>
      </c>
      <c r="AW373" s="25">
        <v>0</v>
      </c>
      <c r="AX373" s="25">
        <v>0.04</v>
      </c>
      <c r="AY373" s="25">
        <v>0.02</v>
      </c>
      <c r="AZ373" s="25">
        <v>0.02</v>
      </c>
      <c r="BA373" s="25">
        <v>0</v>
      </c>
      <c r="BB373" s="25">
        <v>0</v>
      </c>
      <c r="BC373" s="25">
        <v>0</v>
      </c>
      <c r="BD373" s="25">
        <v>0</v>
      </c>
      <c r="BE373" s="25">
        <v>0</v>
      </c>
      <c r="BF373" s="25">
        <v>0</v>
      </c>
      <c r="BG373" s="25">
        <v>0.02</v>
      </c>
      <c r="BH373" s="25">
        <v>0</v>
      </c>
      <c r="BI373" s="25">
        <v>0</v>
      </c>
      <c r="BJ373" s="25">
        <v>0.08</v>
      </c>
      <c r="BK373" s="25">
        <v>0</v>
      </c>
      <c r="BL373" s="25">
        <v>0</v>
      </c>
      <c r="BM373" s="25">
        <v>0</v>
      </c>
      <c r="BN373" s="25">
        <v>0</v>
      </c>
      <c r="BO373" s="25">
        <v>0</v>
      </c>
      <c r="BP373" s="25">
        <v>11.73</v>
      </c>
      <c r="BR373" s="15">
        <v>0</v>
      </c>
      <c r="BY373" s="4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  <c r="GE373" s="12"/>
      <c r="GF373" s="12"/>
      <c r="GG373" s="12"/>
      <c r="GH373" s="12"/>
      <c r="GI373" s="12"/>
      <c r="GJ373" s="12"/>
      <c r="GK373" s="12"/>
      <c r="GL373" s="12"/>
      <c r="GM373" s="12"/>
      <c r="GN373" s="12"/>
      <c r="GO373" s="12"/>
      <c r="GP373" s="12"/>
      <c r="GQ373" s="12"/>
      <c r="GR373" s="12"/>
      <c r="GS373" s="12"/>
      <c r="GT373" s="12"/>
      <c r="GU373" s="12"/>
      <c r="GV373" s="12"/>
      <c r="GW373" s="12"/>
      <c r="GX373" s="12"/>
      <c r="GY373" s="12"/>
      <c r="GZ373" s="12"/>
      <c r="HA373" s="12"/>
      <c r="HB373" s="12"/>
      <c r="HC373" s="12"/>
      <c r="HD373" s="12"/>
      <c r="HE373" s="12"/>
      <c r="HF373" s="12"/>
      <c r="HG373" s="12"/>
      <c r="HH373" s="12"/>
      <c r="HI373" s="12"/>
      <c r="HJ373" s="12"/>
      <c r="HK373" s="12"/>
      <c r="HL373" s="12"/>
      <c r="HM373" s="12"/>
      <c r="HN373" s="12"/>
      <c r="HO373" s="12"/>
      <c r="HP373" s="12"/>
      <c r="HQ373" s="12"/>
      <c r="HR373" s="12"/>
      <c r="HS373" s="12"/>
      <c r="HT373" s="12"/>
      <c r="HU373" s="12"/>
      <c r="HV373" s="12"/>
      <c r="HW373" s="12"/>
      <c r="HX373" s="12"/>
      <c r="HY373" s="12"/>
      <c r="HZ373" s="12"/>
      <c r="IA373" s="12"/>
      <c r="IB373" s="12"/>
      <c r="IC373" s="12"/>
      <c r="ID373" s="12"/>
      <c r="IE373" s="12"/>
    </row>
    <row r="374" spans="1:239" s="19" customFormat="1" ht="14.25" x14ac:dyDescent="0.2">
      <c r="A374" s="39"/>
      <c r="B374" s="19" t="s">
        <v>75</v>
      </c>
      <c r="C374" s="20"/>
      <c r="D374" s="20"/>
      <c r="E374" s="21">
        <f t="shared" ref="E374:W374" si="31">SUM(E369:E373)</f>
        <v>20.190000000000001</v>
      </c>
      <c r="F374" s="21">
        <f t="shared" si="31"/>
        <v>15.329999999999998</v>
      </c>
      <c r="G374" s="21">
        <f t="shared" si="31"/>
        <v>22.05</v>
      </c>
      <c r="H374" s="21">
        <f t="shared" si="31"/>
        <v>2.4200000000000004</v>
      </c>
      <c r="I374" s="21">
        <f t="shared" si="31"/>
        <v>47.07</v>
      </c>
      <c r="J374" s="21">
        <f t="shared" si="31"/>
        <v>474.86937088000002</v>
      </c>
      <c r="K374" s="21">
        <f t="shared" si="31"/>
        <v>8.65</v>
      </c>
      <c r="L374" s="21">
        <f t="shared" si="31"/>
        <v>1.29</v>
      </c>
      <c r="M374" s="21">
        <f t="shared" si="31"/>
        <v>8.59</v>
      </c>
      <c r="N374" s="21">
        <f t="shared" si="31"/>
        <v>0</v>
      </c>
      <c r="O374" s="21">
        <f t="shared" si="31"/>
        <v>19.159999999999997</v>
      </c>
      <c r="P374" s="21">
        <f t="shared" si="31"/>
        <v>28.369999999999997</v>
      </c>
      <c r="Q374" s="21">
        <f t="shared" si="31"/>
        <v>3.4</v>
      </c>
      <c r="R374" s="21">
        <f t="shared" si="31"/>
        <v>0</v>
      </c>
      <c r="S374" s="21">
        <f t="shared" si="31"/>
        <v>0</v>
      </c>
      <c r="T374" s="21">
        <f t="shared" si="31"/>
        <v>0.63</v>
      </c>
      <c r="U374" s="21">
        <f t="shared" si="31"/>
        <v>4.71</v>
      </c>
      <c r="V374" s="21">
        <f t="shared" si="31"/>
        <v>699.32</v>
      </c>
      <c r="W374" s="21">
        <f t="shared" si="31"/>
        <v>888.06</v>
      </c>
      <c r="X374" s="21">
        <f t="shared" ref="X374:BC374" si="32">SUM(X369:X373)</f>
        <v>0</v>
      </c>
      <c r="Y374" s="21">
        <f t="shared" si="32"/>
        <v>860.71</v>
      </c>
      <c r="Z374" s="21">
        <f t="shared" si="32"/>
        <v>900.1099999999999</v>
      </c>
      <c r="AA374" s="21">
        <f t="shared" si="32"/>
        <v>1487.3100000000002</v>
      </c>
      <c r="AB374" s="21">
        <f t="shared" si="32"/>
        <v>1561.99</v>
      </c>
      <c r="AC374" s="21">
        <f t="shared" si="32"/>
        <v>437.23</v>
      </c>
      <c r="AD374" s="21">
        <f t="shared" si="32"/>
        <v>833.76</v>
      </c>
      <c r="AE374" s="21">
        <f t="shared" si="32"/>
        <v>78.78</v>
      </c>
      <c r="AF374" s="21">
        <f t="shared" si="32"/>
        <v>898.34000000000015</v>
      </c>
      <c r="AG374" s="21">
        <f t="shared" si="32"/>
        <v>268.07000000000005</v>
      </c>
      <c r="AH374" s="21">
        <f t="shared" si="32"/>
        <v>393.09</v>
      </c>
      <c r="AI374" s="21">
        <f t="shared" si="32"/>
        <v>421.05999999999995</v>
      </c>
      <c r="AJ374" s="21">
        <f t="shared" si="32"/>
        <v>450.9799999999999</v>
      </c>
      <c r="AK374" s="21">
        <f t="shared" si="32"/>
        <v>212.73000000000002</v>
      </c>
      <c r="AL374" s="21">
        <f t="shared" si="32"/>
        <v>1397.35</v>
      </c>
      <c r="AM374" s="21">
        <f t="shared" si="32"/>
        <v>72.25</v>
      </c>
      <c r="AN374" s="21">
        <f t="shared" si="32"/>
        <v>364.89</v>
      </c>
      <c r="AO374" s="21">
        <f t="shared" si="32"/>
        <v>296</v>
      </c>
      <c r="AP374" s="21">
        <f t="shared" si="32"/>
        <v>606.54</v>
      </c>
      <c r="AQ374" s="21">
        <f t="shared" si="32"/>
        <v>263.82</v>
      </c>
      <c r="AR374" s="21">
        <f t="shared" si="32"/>
        <v>0.28000000000000003</v>
      </c>
      <c r="AS374" s="21">
        <f t="shared" si="32"/>
        <v>0.06</v>
      </c>
      <c r="AT374" s="21">
        <f t="shared" si="32"/>
        <v>0.05</v>
      </c>
      <c r="AU374" s="21">
        <f t="shared" si="32"/>
        <v>0.14000000000000001</v>
      </c>
      <c r="AV374" s="21">
        <f t="shared" si="32"/>
        <v>0.18</v>
      </c>
      <c r="AW374" s="21">
        <f t="shared" si="32"/>
        <v>0.6</v>
      </c>
      <c r="AX374" s="21">
        <f t="shared" si="32"/>
        <v>0.04</v>
      </c>
      <c r="AY374" s="21">
        <f t="shared" si="32"/>
        <v>2.0499999999999998</v>
      </c>
      <c r="AZ374" s="21">
        <f t="shared" si="32"/>
        <v>0.02</v>
      </c>
      <c r="BA374" s="21">
        <f t="shared" si="32"/>
        <v>0.6399999999999999</v>
      </c>
      <c r="BB374" s="21">
        <f t="shared" si="32"/>
        <v>0</v>
      </c>
      <c r="BC374" s="21">
        <f t="shared" si="32"/>
        <v>0.01</v>
      </c>
      <c r="BD374" s="21">
        <f t="shared" ref="BD374:BP374" si="33">SUM(BD369:BD373)</f>
        <v>0</v>
      </c>
      <c r="BE374" s="21">
        <f t="shared" si="33"/>
        <v>0</v>
      </c>
      <c r="BF374" s="21">
        <f t="shared" si="33"/>
        <v>0.22</v>
      </c>
      <c r="BG374" s="21">
        <f t="shared" si="33"/>
        <v>2.23</v>
      </c>
      <c r="BH374" s="21">
        <f t="shared" si="33"/>
        <v>0</v>
      </c>
      <c r="BI374" s="21">
        <f t="shared" si="33"/>
        <v>0</v>
      </c>
      <c r="BJ374" s="21">
        <f t="shared" si="33"/>
        <v>1.2400000000000002</v>
      </c>
      <c r="BK374" s="21">
        <f t="shared" si="33"/>
        <v>0.01</v>
      </c>
      <c r="BL374" s="21">
        <f t="shared" si="33"/>
        <v>0</v>
      </c>
      <c r="BM374" s="21">
        <f t="shared" si="33"/>
        <v>0</v>
      </c>
      <c r="BN374" s="21">
        <f t="shared" si="33"/>
        <v>0</v>
      </c>
      <c r="BO374" s="21">
        <f t="shared" si="33"/>
        <v>0</v>
      </c>
      <c r="BP374" s="21">
        <f t="shared" si="33"/>
        <v>445.14</v>
      </c>
      <c r="BQ374" s="19">
        <f>$J$374/$J$386*100</f>
        <v>36.798322979147002</v>
      </c>
      <c r="BR374" s="19">
        <v>609.02</v>
      </c>
      <c r="BZ374" s="43"/>
      <c r="CA374" s="43"/>
      <c r="CB374" s="43"/>
      <c r="CC374" s="43"/>
      <c r="CD374" s="43"/>
      <c r="CE374" s="43"/>
      <c r="CF374" s="43"/>
      <c r="CG374" s="43"/>
      <c r="CH374" s="43"/>
      <c r="CI374" s="43"/>
      <c r="CJ374" s="43"/>
      <c r="CK374" s="43"/>
      <c r="CL374" s="43"/>
      <c r="CM374" s="43"/>
      <c r="CN374" s="43"/>
      <c r="CO374" s="43"/>
      <c r="CP374" s="43"/>
      <c r="CQ374" s="43"/>
      <c r="CR374" s="43"/>
      <c r="CS374" s="43"/>
      <c r="CT374" s="43"/>
      <c r="CU374" s="43"/>
      <c r="CV374" s="43"/>
      <c r="CW374" s="43"/>
      <c r="CX374" s="43"/>
      <c r="CY374" s="43"/>
      <c r="CZ374" s="43"/>
      <c r="DA374" s="43"/>
      <c r="DB374" s="43"/>
      <c r="DC374" s="43"/>
      <c r="DD374" s="43"/>
      <c r="DE374" s="43"/>
      <c r="DF374" s="43"/>
      <c r="DG374" s="43"/>
      <c r="DH374" s="43"/>
      <c r="DI374" s="43"/>
      <c r="DJ374" s="43"/>
      <c r="DK374" s="43"/>
      <c r="DL374" s="43"/>
      <c r="DM374" s="43"/>
      <c r="DN374" s="43"/>
      <c r="DO374" s="43"/>
      <c r="DP374" s="43"/>
      <c r="DQ374" s="43"/>
      <c r="DR374" s="43"/>
      <c r="DS374" s="43"/>
      <c r="DT374" s="43"/>
      <c r="DU374" s="43"/>
      <c r="DV374" s="43"/>
      <c r="DW374" s="43"/>
      <c r="DX374" s="43"/>
      <c r="DY374" s="43"/>
      <c r="DZ374" s="43"/>
      <c r="EA374" s="43"/>
      <c r="EB374" s="43"/>
      <c r="EC374" s="43"/>
      <c r="ED374" s="43"/>
      <c r="EE374" s="43"/>
      <c r="EF374" s="43"/>
      <c r="EG374" s="43"/>
      <c r="EH374" s="43"/>
      <c r="EI374" s="43"/>
      <c r="EJ374" s="43"/>
      <c r="EK374" s="43"/>
      <c r="EL374" s="43"/>
      <c r="EM374" s="43"/>
      <c r="EN374" s="43"/>
      <c r="EO374" s="43"/>
      <c r="EP374" s="43"/>
      <c r="EQ374" s="43"/>
      <c r="ER374" s="43"/>
      <c r="ES374" s="43"/>
      <c r="ET374" s="43"/>
      <c r="EU374" s="43"/>
      <c r="EV374" s="43"/>
      <c r="EW374" s="43"/>
      <c r="EX374" s="43"/>
      <c r="EY374" s="43"/>
      <c r="EZ374" s="43"/>
      <c r="FA374" s="43"/>
      <c r="FB374" s="43"/>
      <c r="FC374" s="43"/>
      <c r="FD374" s="43"/>
      <c r="FE374" s="43"/>
      <c r="FF374" s="43"/>
      <c r="FG374" s="43"/>
      <c r="FH374" s="43"/>
      <c r="FI374" s="43"/>
      <c r="FJ374" s="43"/>
      <c r="FK374" s="43"/>
      <c r="FL374" s="43"/>
      <c r="FM374" s="43"/>
      <c r="FN374" s="43"/>
      <c r="FO374" s="43"/>
      <c r="FP374" s="43"/>
      <c r="FQ374" s="43"/>
      <c r="FR374" s="43"/>
      <c r="FS374" s="43"/>
      <c r="FT374" s="43"/>
      <c r="FU374" s="43"/>
      <c r="FV374" s="43"/>
      <c r="FW374" s="43"/>
      <c r="FX374" s="43"/>
      <c r="FY374" s="43"/>
      <c r="FZ374" s="43"/>
      <c r="GA374" s="43"/>
      <c r="GB374" s="43"/>
      <c r="GC374" s="43"/>
      <c r="GD374" s="43"/>
      <c r="GE374" s="43"/>
      <c r="GF374" s="43"/>
      <c r="GG374" s="43"/>
      <c r="GH374" s="43"/>
      <c r="GI374" s="43"/>
      <c r="GJ374" s="43"/>
      <c r="GK374" s="43"/>
      <c r="GL374" s="43"/>
      <c r="GM374" s="43"/>
      <c r="GN374" s="43"/>
      <c r="GO374" s="43"/>
      <c r="GP374" s="43"/>
      <c r="GQ374" s="43"/>
      <c r="GR374" s="43"/>
      <c r="GS374" s="43"/>
      <c r="GT374" s="43"/>
      <c r="GU374" s="43"/>
      <c r="GV374" s="43"/>
      <c r="GW374" s="43"/>
      <c r="GX374" s="43"/>
      <c r="GY374" s="43"/>
      <c r="GZ374" s="43"/>
      <c r="HA374" s="43"/>
      <c r="HB374" s="43"/>
      <c r="HC374" s="43"/>
      <c r="HD374" s="43"/>
      <c r="HE374" s="43"/>
      <c r="HF374" s="43"/>
      <c r="HG374" s="43"/>
      <c r="HH374" s="43"/>
      <c r="HI374" s="43"/>
      <c r="HJ374" s="43"/>
      <c r="HK374" s="43"/>
      <c r="HL374" s="43"/>
      <c r="HM374" s="43"/>
      <c r="HN374" s="43"/>
      <c r="HO374" s="43"/>
      <c r="HP374" s="43"/>
      <c r="HQ374" s="43"/>
      <c r="HR374" s="43"/>
      <c r="HS374" s="43"/>
      <c r="HT374" s="43"/>
      <c r="HU374" s="43"/>
      <c r="HV374" s="43"/>
      <c r="HW374" s="43"/>
      <c r="HX374" s="43"/>
      <c r="HY374" s="43"/>
      <c r="HZ374" s="43"/>
      <c r="IA374" s="43"/>
      <c r="IB374" s="43"/>
      <c r="IC374" s="43"/>
      <c r="ID374" s="43"/>
      <c r="IE374" s="43"/>
    </row>
    <row r="375" spans="1:239" s="5" customFormat="1" ht="15" x14ac:dyDescent="0.25">
      <c r="A375" s="37"/>
      <c r="B375" s="14" t="s">
        <v>76</v>
      </c>
      <c r="C375" s="11"/>
      <c r="D375" s="11"/>
      <c r="E375" s="11"/>
      <c r="F375" s="11"/>
      <c r="G375" s="11"/>
      <c r="H375" s="11"/>
      <c r="I375" s="11"/>
      <c r="J375" s="11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  <c r="GE375" s="12"/>
      <c r="GF375" s="12"/>
      <c r="GG375" s="12"/>
      <c r="GH375" s="12"/>
      <c r="GI375" s="12"/>
      <c r="GJ375" s="12"/>
      <c r="GK375" s="12"/>
      <c r="GL375" s="12"/>
      <c r="GM375" s="12"/>
      <c r="GN375" s="12"/>
      <c r="GO375" s="12"/>
      <c r="GP375" s="12"/>
      <c r="GQ375" s="12"/>
      <c r="GR375" s="12"/>
      <c r="GS375" s="12"/>
      <c r="GT375" s="12"/>
      <c r="GU375" s="12"/>
      <c r="GV375" s="12"/>
      <c r="GW375" s="12"/>
      <c r="GX375" s="12"/>
      <c r="GY375" s="12"/>
      <c r="GZ375" s="12"/>
      <c r="HA375" s="12"/>
      <c r="HB375" s="12"/>
      <c r="HC375" s="12"/>
      <c r="HD375" s="12"/>
      <c r="HE375" s="12"/>
      <c r="HF375" s="12"/>
      <c r="HG375" s="12"/>
      <c r="HH375" s="12"/>
      <c r="HI375" s="12"/>
      <c r="HJ375" s="12"/>
      <c r="HK375" s="12"/>
      <c r="HL375" s="12"/>
      <c r="HM375" s="12"/>
      <c r="HN375" s="12"/>
      <c r="HO375" s="12"/>
      <c r="HP375" s="12"/>
      <c r="HQ375" s="12"/>
      <c r="HR375" s="12"/>
      <c r="HS375" s="12"/>
      <c r="HT375" s="12"/>
      <c r="HU375" s="12"/>
      <c r="HV375" s="12"/>
      <c r="HW375" s="12"/>
      <c r="HX375" s="12"/>
      <c r="HY375" s="12"/>
      <c r="HZ375" s="12"/>
      <c r="IA375" s="12"/>
      <c r="IB375" s="12"/>
      <c r="IC375" s="12"/>
      <c r="ID375" s="12"/>
      <c r="IE375" s="12"/>
    </row>
    <row r="376" spans="1:239" s="17" customFormat="1" ht="15" x14ac:dyDescent="0.25">
      <c r="A376" s="38" t="str">
        <f>""</f>
        <v/>
      </c>
      <c r="B376" s="17" t="s">
        <v>151</v>
      </c>
      <c r="C376" s="18" t="str">
        <f>"60"</f>
        <v>60</v>
      </c>
      <c r="D376" s="18"/>
      <c r="E376" s="18">
        <v>0.62</v>
      </c>
      <c r="F376" s="18">
        <v>0</v>
      </c>
      <c r="G376" s="18">
        <v>0.11</v>
      </c>
      <c r="H376" s="18">
        <v>0.12</v>
      </c>
      <c r="I376" s="18">
        <v>2.0699999999999998</v>
      </c>
      <c r="J376" s="18">
        <v>14.334180000000002</v>
      </c>
      <c r="K376" s="17">
        <v>0</v>
      </c>
      <c r="L376" s="17">
        <v>0</v>
      </c>
      <c r="M376" s="17">
        <v>0</v>
      </c>
      <c r="N376" s="17">
        <v>0</v>
      </c>
      <c r="O376" s="17">
        <v>1.91</v>
      </c>
      <c r="P376" s="17">
        <v>0.16</v>
      </c>
      <c r="Q376" s="17">
        <v>0.76</v>
      </c>
      <c r="R376" s="17">
        <v>0</v>
      </c>
      <c r="S376" s="17">
        <v>0</v>
      </c>
      <c r="T376" s="17">
        <v>0.48</v>
      </c>
      <c r="U376" s="17">
        <v>0.42</v>
      </c>
      <c r="V376" s="17">
        <v>1.8</v>
      </c>
      <c r="W376" s="17">
        <v>153.12</v>
      </c>
      <c r="X376" s="17">
        <v>0</v>
      </c>
      <c r="Y376" s="17">
        <v>13.54</v>
      </c>
      <c r="Z376" s="17">
        <v>14.66</v>
      </c>
      <c r="AA376" s="17">
        <v>20.3</v>
      </c>
      <c r="AB376" s="17">
        <v>22.56</v>
      </c>
      <c r="AC376" s="17">
        <v>3.95</v>
      </c>
      <c r="AD376" s="17">
        <v>16.36</v>
      </c>
      <c r="AE376" s="17">
        <v>4.51</v>
      </c>
      <c r="AF376" s="17">
        <v>14.1</v>
      </c>
      <c r="AG376" s="17">
        <v>15.23</v>
      </c>
      <c r="AH376" s="17">
        <v>12.97</v>
      </c>
      <c r="AI376" s="17">
        <v>77.83</v>
      </c>
      <c r="AJ376" s="17">
        <v>9.02</v>
      </c>
      <c r="AK376" s="17">
        <v>11.28</v>
      </c>
      <c r="AL376" s="17">
        <v>289.89999999999998</v>
      </c>
      <c r="AM376" s="17">
        <v>0</v>
      </c>
      <c r="AN376" s="17">
        <v>10.72</v>
      </c>
      <c r="AO376" s="17">
        <v>14.66</v>
      </c>
      <c r="AP376" s="17">
        <v>14.1</v>
      </c>
      <c r="AQ376" s="17">
        <v>2.82</v>
      </c>
      <c r="AR376" s="17">
        <v>0</v>
      </c>
      <c r="AS376" s="17">
        <v>0</v>
      </c>
      <c r="AT376" s="17">
        <v>0</v>
      </c>
      <c r="AU376" s="17">
        <v>0</v>
      </c>
      <c r="AV376" s="17">
        <v>0</v>
      </c>
      <c r="AW376" s="17">
        <v>0</v>
      </c>
      <c r="AX376" s="17">
        <v>0</v>
      </c>
      <c r="AY376" s="17">
        <v>0</v>
      </c>
      <c r="AZ376" s="17">
        <v>0</v>
      </c>
      <c r="BA376" s="17">
        <v>0</v>
      </c>
      <c r="BB376" s="17">
        <v>0</v>
      </c>
      <c r="BC376" s="17">
        <v>0</v>
      </c>
      <c r="BD376" s="17">
        <v>0</v>
      </c>
      <c r="BE376" s="17">
        <v>0</v>
      </c>
      <c r="BF376" s="17">
        <v>0</v>
      </c>
      <c r="BG376" s="17">
        <v>0</v>
      </c>
      <c r="BH376" s="17">
        <v>0</v>
      </c>
      <c r="BI376" s="17">
        <v>0</v>
      </c>
      <c r="BJ376" s="17">
        <v>0</v>
      </c>
      <c r="BK376" s="17">
        <v>0</v>
      </c>
      <c r="BL376" s="17">
        <v>0</v>
      </c>
      <c r="BM376" s="17">
        <v>0</v>
      </c>
      <c r="BN376" s="17">
        <v>0</v>
      </c>
      <c r="BO376" s="17">
        <v>0</v>
      </c>
      <c r="BP376" s="17">
        <v>55.2</v>
      </c>
      <c r="BR376" s="17">
        <v>64</v>
      </c>
      <c r="BY376" s="41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  <c r="GE376" s="12"/>
      <c r="GF376" s="12"/>
      <c r="GG376" s="12"/>
      <c r="GH376" s="12"/>
      <c r="GI376" s="12"/>
      <c r="GJ376" s="12"/>
      <c r="GK376" s="12"/>
      <c r="GL376" s="12"/>
      <c r="GM376" s="12"/>
      <c r="GN376" s="12"/>
      <c r="GO376" s="12"/>
      <c r="GP376" s="12"/>
      <c r="GQ376" s="12"/>
      <c r="GR376" s="12"/>
      <c r="GS376" s="12"/>
      <c r="GT376" s="12"/>
      <c r="GU376" s="12"/>
      <c r="GV376" s="12"/>
      <c r="GW376" s="12"/>
      <c r="GX376" s="12"/>
      <c r="GY376" s="12"/>
      <c r="GZ376" s="12"/>
      <c r="HA376" s="12"/>
      <c r="HB376" s="12"/>
      <c r="HC376" s="12"/>
      <c r="HD376" s="12"/>
      <c r="HE376" s="12"/>
      <c r="HF376" s="12"/>
      <c r="HG376" s="12"/>
      <c r="HH376" s="12"/>
      <c r="HI376" s="12"/>
      <c r="HJ376" s="12"/>
      <c r="HK376" s="12"/>
      <c r="HL376" s="12"/>
      <c r="HM376" s="12"/>
      <c r="HN376" s="12"/>
      <c r="HO376" s="12"/>
      <c r="HP376" s="12"/>
      <c r="HQ376" s="12"/>
      <c r="HR376" s="12"/>
      <c r="HS376" s="12"/>
      <c r="HT376" s="12"/>
      <c r="HU376" s="12"/>
      <c r="HV376" s="12"/>
      <c r="HW376" s="12"/>
      <c r="HX376" s="12"/>
      <c r="HY376" s="12"/>
      <c r="HZ376" s="12"/>
      <c r="IA376" s="12"/>
      <c r="IB376" s="12"/>
      <c r="IC376" s="12"/>
      <c r="ID376" s="12"/>
      <c r="IE376" s="12"/>
    </row>
    <row r="377" spans="1:239" s="17" customFormat="1" ht="15" x14ac:dyDescent="0.25">
      <c r="A377" s="38" t="str">
        <f>" 124 "</f>
        <v xml:space="preserve"> 124 </v>
      </c>
      <c r="B377" s="17" t="s">
        <v>129</v>
      </c>
      <c r="C377" s="18" t="str">
        <f>"200"</f>
        <v>200</v>
      </c>
      <c r="D377" s="18"/>
      <c r="E377" s="18">
        <v>1.53</v>
      </c>
      <c r="F377" s="18">
        <v>0.14000000000000001</v>
      </c>
      <c r="G377" s="18">
        <v>4.37</v>
      </c>
      <c r="H377" s="18">
        <v>0.16</v>
      </c>
      <c r="I377" s="18">
        <v>6.98</v>
      </c>
      <c r="J377" s="18">
        <v>76.781921300000008</v>
      </c>
      <c r="K377" s="17">
        <v>2.76</v>
      </c>
      <c r="L377" s="17">
        <v>0.1</v>
      </c>
      <c r="M377" s="17">
        <v>2.76</v>
      </c>
      <c r="N377" s="17">
        <v>0</v>
      </c>
      <c r="O377" s="17">
        <v>3.49</v>
      </c>
      <c r="P377" s="17">
        <v>3.48</v>
      </c>
      <c r="Q377" s="17">
        <v>1.5</v>
      </c>
      <c r="R377" s="17">
        <v>0</v>
      </c>
      <c r="S377" s="17">
        <v>0</v>
      </c>
      <c r="T377" s="17">
        <v>0.25</v>
      </c>
      <c r="U377" s="17">
        <v>1.74</v>
      </c>
      <c r="V377" s="17">
        <v>393.62</v>
      </c>
      <c r="W377" s="17">
        <v>290.3</v>
      </c>
      <c r="X377" s="17">
        <v>0</v>
      </c>
      <c r="Y377" s="17">
        <v>40.630000000000003</v>
      </c>
      <c r="Z377" s="17">
        <v>39.65</v>
      </c>
      <c r="AA377" s="17">
        <v>52.61</v>
      </c>
      <c r="AB377" s="17">
        <v>50.55</v>
      </c>
      <c r="AC377" s="17">
        <v>15.08</v>
      </c>
      <c r="AD377" s="17">
        <v>35.729999999999997</v>
      </c>
      <c r="AE377" s="17">
        <v>11.85</v>
      </c>
      <c r="AF377" s="17">
        <v>40.33</v>
      </c>
      <c r="AG377" s="17">
        <v>46.24</v>
      </c>
      <c r="AH377" s="17">
        <v>74.930000000000007</v>
      </c>
      <c r="AI377" s="17">
        <v>96.29</v>
      </c>
      <c r="AJ377" s="17">
        <v>16.29</v>
      </c>
      <c r="AK377" s="17">
        <v>31.02</v>
      </c>
      <c r="AL377" s="17">
        <v>182.16</v>
      </c>
      <c r="AM377" s="17">
        <v>0</v>
      </c>
      <c r="AN377" s="17">
        <v>33.799999999999997</v>
      </c>
      <c r="AO377" s="17">
        <v>33.5</v>
      </c>
      <c r="AP377" s="17">
        <v>29.15</v>
      </c>
      <c r="AQ377" s="17">
        <v>12.11</v>
      </c>
      <c r="AR377" s="17">
        <v>0.15</v>
      </c>
      <c r="AS377" s="17">
        <v>0.03</v>
      </c>
      <c r="AT377" s="17">
        <v>0.03</v>
      </c>
      <c r="AU377" s="17">
        <v>7.0000000000000007E-2</v>
      </c>
      <c r="AV377" s="17">
        <v>0.09</v>
      </c>
      <c r="AW377" s="17">
        <v>0.31</v>
      </c>
      <c r="AX377" s="17">
        <v>0</v>
      </c>
      <c r="AY377" s="17">
        <v>0.98</v>
      </c>
      <c r="AZ377" s="17">
        <v>0</v>
      </c>
      <c r="BA377" s="17">
        <v>0.3</v>
      </c>
      <c r="BB377" s="17">
        <v>0</v>
      </c>
      <c r="BC377" s="17">
        <v>0</v>
      </c>
      <c r="BD377" s="17">
        <v>0</v>
      </c>
      <c r="BE377" s="17">
        <v>0</v>
      </c>
      <c r="BF377" s="17">
        <v>0.11</v>
      </c>
      <c r="BG377" s="17">
        <v>0.93</v>
      </c>
      <c r="BH377" s="17">
        <v>0</v>
      </c>
      <c r="BI377" s="17">
        <v>0</v>
      </c>
      <c r="BJ377" s="17">
        <v>0.06</v>
      </c>
      <c r="BK377" s="17">
        <v>0</v>
      </c>
      <c r="BL377" s="17">
        <v>0</v>
      </c>
      <c r="BM377" s="17">
        <v>0</v>
      </c>
      <c r="BN377" s="17">
        <v>0</v>
      </c>
      <c r="BO377" s="17">
        <v>0</v>
      </c>
      <c r="BP377" s="17">
        <v>233.58</v>
      </c>
      <c r="BR377" s="17">
        <v>185.15</v>
      </c>
      <c r="BY377" s="41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  <c r="GE377" s="12"/>
      <c r="GF377" s="12"/>
      <c r="GG377" s="12"/>
      <c r="GH377" s="12"/>
      <c r="GI377" s="12"/>
      <c r="GJ377" s="12"/>
      <c r="GK377" s="12"/>
      <c r="GL377" s="12"/>
      <c r="GM377" s="12"/>
      <c r="GN377" s="12"/>
      <c r="GO377" s="12"/>
      <c r="GP377" s="12"/>
      <c r="GQ377" s="12"/>
      <c r="GR377" s="12"/>
      <c r="GS377" s="12"/>
      <c r="GT377" s="12"/>
      <c r="GU377" s="12"/>
      <c r="GV377" s="12"/>
      <c r="GW377" s="12"/>
      <c r="GX377" s="12"/>
      <c r="GY377" s="12"/>
      <c r="GZ377" s="12"/>
      <c r="HA377" s="12"/>
      <c r="HB377" s="12"/>
      <c r="HC377" s="12"/>
      <c r="HD377" s="12"/>
      <c r="HE377" s="12"/>
      <c r="HF377" s="12"/>
      <c r="HG377" s="12"/>
      <c r="HH377" s="12"/>
      <c r="HI377" s="12"/>
      <c r="HJ377" s="12"/>
      <c r="HK377" s="12"/>
      <c r="HL377" s="12"/>
      <c r="HM377" s="12"/>
      <c r="HN377" s="12"/>
      <c r="HO377" s="12"/>
      <c r="HP377" s="12"/>
      <c r="HQ377" s="12"/>
      <c r="HR377" s="12"/>
      <c r="HS377" s="12"/>
      <c r="HT377" s="12"/>
      <c r="HU377" s="12"/>
      <c r="HV377" s="12"/>
      <c r="HW377" s="12"/>
      <c r="HX377" s="12"/>
      <c r="HY377" s="12"/>
      <c r="HZ377" s="12"/>
      <c r="IA377" s="12"/>
      <c r="IB377" s="12"/>
      <c r="IC377" s="12"/>
      <c r="ID377" s="12"/>
      <c r="IE377" s="12"/>
    </row>
    <row r="378" spans="1:239" s="17" customFormat="1" ht="15" x14ac:dyDescent="0.25">
      <c r="A378" s="38" t="str">
        <f>""</f>
        <v/>
      </c>
      <c r="B378" s="17" t="s">
        <v>130</v>
      </c>
      <c r="C378" s="18" t="str">
        <f>"10"</f>
        <v>10</v>
      </c>
      <c r="D378" s="18"/>
      <c r="E378" s="18">
        <v>2.68</v>
      </c>
      <c r="F378" s="18">
        <v>2.68</v>
      </c>
      <c r="G378" s="18">
        <v>1.92</v>
      </c>
      <c r="H378" s="18">
        <v>0</v>
      </c>
      <c r="I378" s="18">
        <v>0</v>
      </c>
      <c r="J378" s="18">
        <v>27.993600000000001</v>
      </c>
      <c r="K378" s="17">
        <v>1.1399999999999999</v>
      </c>
      <c r="L378" s="17">
        <v>0</v>
      </c>
      <c r="M378" s="17">
        <v>1.1399999999999999</v>
      </c>
      <c r="N378" s="17">
        <v>0</v>
      </c>
      <c r="O378" s="17">
        <v>0</v>
      </c>
      <c r="P378" s="17">
        <v>0</v>
      </c>
      <c r="Q378" s="17">
        <v>0</v>
      </c>
      <c r="R378" s="17">
        <v>0</v>
      </c>
      <c r="S378" s="17">
        <v>0</v>
      </c>
      <c r="T378" s="17">
        <v>0</v>
      </c>
      <c r="U378" s="17">
        <v>0.14000000000000001</v>
      </c>
      <c r="V378" s="17">
        <v>6.24</v>
      </c>
      <c r="W378" s="17">
        <v>28.69</v>
      </c>
      <c r="X378" s="17">
        <v>0</v>
      </c>
      <c r="Y378" s="17">
        <v>149.04</v>
      </c>
      <c r="Z378" s="17">
        <v>112.61</v>
      </c>
      <c r="AA378" s="17">
        <v>212.83</v>
      </c>
      <c r="AB378" s="17">
        <v>228.82</v>
      </c>
      <c r="AC378" s="17">
        <v>64.08</v>
      </c>
      <c r="AD378" s="17">
        <v>115.63</v>
      </c>
      <c r="AE378" s="17">
        <v>30.24</v>
      </c>
      <c r="AF378" s="17">
        <v>114.48</v>
      </c>
      <c r="AG378" s="17">
        <v>156.38</v>
      </c>
      <c r="AH378" s="17">
        <v>150.19</v>
      </c>
      <c r="AI378" s="17">
        <v>255.02</v>
      </c>
      <c r="AJ378" s="17">
        <v>102.24</v>
      </c>
      <c r="AK378" s="17">
        <v>134.93</v>
      </c>
      <c r="AL378" s="17">
        <v>442.51</v>
      </c>
      <c r="AM378" s="17">
        <v>41.76</v>
      </c>
      <c r="AN378" s="17">
        <v>98.64</v>
      </c>
      <c r="AO378" s="17">
        <v>112.32</v>
      </c>
      <c r="AP378" s="17">
        <v>94.75</v>
      </c>
      <c r="AQ378" s="17">
        <v>37.299999999999997</v>
      </c>
      <c r="AR378" s="17">
        <v>0</v>
      </c>
      <c r="AS378" s="17">
        <v>0</v>
      </c>
      <c r="AT378" s="17">
        <v>0</v>
      </c>
      <c r="AU378" s="17">
        <v>0</v>
      </c>
      <c r="AV378" s="17">
        <v>0</v>
      </c>
      <c r="AW378" s="17">
        <v>0</v>
      </c>
      <c r="AX378" s="17">
        <v>0</v>
      </c>
      <c r="AY378" s="17">
        <v>0</v>
      </c>
      <c r="AZ378" s="17">
        <v>0</v>
      </c>
      <c r="BA378" s="17">
        <v>0</v>
      </c>
      <c r="BB378" s="17">
        <v>0</v>
      </c>
      <c r="BC378" s="17">
        <v>0</v>
      </c>
      <c r="BD378" s="17">
        <v>0</v>
      </c>
      <c r="BE378" s="17">
        <v>0</v>
      </c>
      <c r="BF378" s="17">
        <v>0</v>
      </c>
      <c r="BG378" s="17">
        <v>0</v>
      </c>
      <c r="BH378" s="17">
        <v>0</v>
      </c>
      <c r="BI378" s="17">
        <v>0</v>
      </c>
      <c r="BJ378" s="17">
        <v>0</v>
      </c>
      <c r="BK378" s="17">
        <v>0</v>
      </c>
      <c r="BL378" s="17">
        <v>0</v>
      </c>
      <c r="BM378" s="17">
        <v>0</v>
      </c>
      <c r="BN378" s="17">
        <v>0</v>
      </c>
      <c r="BO378" s="17">
        <v>0</v>
      </c>
      <c r="BP378" s="17">
        <v>10.32</v>
      </c>
      <c r="BR378" s="17">
        <v>0</v>
      </c>
      <c r="BY378" s="41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  <c r="GE378" s="12"/>
      <c r="GF378" s="12"/>
      <c r="GG378" s="12"/>
      <c r="GH378" s="12"/>
      <c r="GI378" s="12"/>
      <c r="GJ378" s="12"/>
      <c r="GK378" s="12"/>
      <c r="GL378" s="12"/>
      <c r="GM378" s="12"/>
      <c r="GN378" s="12"/>
      <c r="GO378" s="12"/>
      <c r="GP378" s="12"/>
      <c r="GQ378" s="12"/>
      <c r="GR378" s="12"/>
      <c r="GS378" s="12"/>
      <c r="GT378" s="12"/>
      <c r="GU378" s="12"/>
      <c r="GV378" s="12"/>
      <c r="GW378" s="12"/>
      <c r="GX378" s="12"/>
      <c r="GY378" s="12"/>
      <c r="GZ378" s="12"/>
      <c r="HA378" s="12"/>
      <c r="HB378" s="12"/>
      <c r="HC378" s="12"/>
      <c r="HD378" s="12"/>
      <c r="HE378" s="12"/>
      <c r="HF378" s="12"/>
      <c r="HG378" s="12"/>
      <c r="HH378" s="12"/>
      <c r="HI378" s="12"/>
      <c r="HJ378" s="12"/>
      <c r="HK378" s="12"/>
      <c r="HL378" s="12"/>
      <c r="HM378" s="12"/>
      <c r="HN378" s="12"/>
      <c r="HO378" s="12"/>
      <c r="HP378" s="12"/>
      <c r="HQ378" s="12"/>
      <c r="HR378" s="12"/>
      <c r="HS378" s="12"/>
      <c r="HT378" s="12"/>
      <c r="HU378" s="12"/>
      <c r="HV378" s="12"/>
      <c r="HW378" s="12"/>
      <c r="HX378" s="12"/>
      <c r="HY378" s="12"/>
      <c r="HZ378" s="12"/>
      <c r="IA378" s="12"/>
      <c r="IB378" s="12"/>
      <c r="IC378" s="12"/>
      <c r="ID378" s="12"/>
      <c r="IE378" s="12"/>
    </row>
    <row r="379" spans="1:239" s="17" customFormat="1" ht="15" x14ac:dyDescent="0.25">
      <c r="A379" s="38" t="str">
        <f>"Фирм"</f>
        <v>Фирм</v>
      </c>
      <c r="B379" s="17" t="s">
        <v>146</v>
      </c>
      <c r="C379" s="23">
        <v>110</v>
      </c>
      <c r="D379" s="23"/>
      <c r="E379" s="18">
        <v>13.03</v>
      </c>
      <c r="F379" s="18">
        <v>0.01</v>
      </c>
      <c r="G379" s="18">
        <v>13.2</v>
      </c>
      <c r="H379" s="18">
        <v>0.02</v>
      </c>
      <c r="I379" s="18">
        <v>14.13</v>
      </c>
      <c r="J379" s="18">
        <v>230.93</v>
      </c>
      <c r="K379" s="17">
        <v>0.97</v>
      </c>
      <c r="L379" s="17">
        <v>0.05</v>
      </c>
      <c r="M379" s="17">
        <v>0.97</v>
      </c>
      <c r="N379" s="17">
        <v>0</v>
      </c>
      <c r="O379" s="17">
        <v>0.94</v>
      </c>
      <c r="P379" s="17">
        <v>0.87</v>
      </c>
      <c r="Q379" s="17">
        <v>0.13</v>
      </c>
      <c r="R379" s="17">
        <v>0</v>
      </c>
      <c r="S379" s="17">
        <v>0</v>
      </c>
      <c r="T379" s="17">
        <v>0.08</v>
      </c>
      <c r="U379" s="17">
        <v>0.12</v>
      </c>
      <c r="V379" s="17">
        <v>1.02</v>
      </c>
      <c r="W379" s="17">
        <v>28.89</v>
      </c>
      <c r="X379" s="17">
        <v>0</v>
      </c>
      <c r="Y379" s="17">
        <v>7.14</v>
      </c>
      <c r="Z379" s="17">
        <v>6.47</v>
      </c>
      <c r="AA379" s="17">
        <v>11.77</v>
      </c>
      <c r="AB379" s="17">
        <v>4.29</v>
      </c>
      <c r="AC379" s="17">
        <v>2.2799999999999998</v>
      </c>
      <c r="AD379" s="17">
        <v>5</v>
      </c>
      <c r="AE379" s="17">
        <v>1.86</v>
      </c>
      <c r="AF379" s="17">
        <v>7.31</v>
      </c>
      <c r="AG379" s="17">
        <v>5.37</v>
      </c>
      <c r="AH379" s="17">
        <v>6.04</v>
      </c>
      <c r="AI379" s="17">
        <v>7.21</v>
      </c>
      <c r="AJ379" s="17">
        <v>3.15</v>
      </c>
      <c r="AK379" s="17">
        <v>5.19</v>
      </c>
      <c r="AL379" s="17">
        <v>44.57</v>
      </c>
      <c r="AM379" s="17">
        <v>0</v>
      </c>
      <c r="AN379" s="17">
        <v>13.32</v>
      </c>
      <c r="AO379" s="17">
        <v>7.48</v>
      </c>
      <c r="AP379" s="17">
        <v>3.92</v>
      </c>
      <c r="AQ379" s="17">
        <v>2.84</v>
      </c>
      <c r="AR379" s="17">
        <v>0.06</v>
      </c>
      <c r="AS379" s="17">
        <v>0.01</v>
      </c>
      <c r="AT379" s="17">
        <v>0.01</v>
      </c>
      <c r="AU379" s="17">
        <v>0.03</v>
      </c>
      <c r="AV379" s="17">
        <v>0.04</v>
      </c>
      <c r="AW379" s="17">
        <v>0.12</v>
      </c>
      <c r="AX379" s="17">
        <v>0</v>
      </c>
      <c r="AY379" s="17">
        <v>0.39</v>
      </c>
      <c r="AZ379" s="17">
        <v>0</v>
      </c>
      <c r="BA379" s="17">
        <v>0.12</v>
      </c>
      <c r="BB379" s="17">
        <v>0</v>
      </c>
      <c r="BC379" s="17">
        <v>0</v>
      </c>
      <c r="BD379" s="17">
        <v>0</v>
      </c>
      <c r="BE379" s="17">
        <v>0</v>
      </c>
      <c r="BF379" s="17">
        <v>0.05</v>
      </c>
      <c r="BG379" s="17">
        <v>0.36</v>
      </c>
      <c r="BH379" s="17">
        <v>0</v>
      </c>
      <c r="BI379" s="17">
        <v>0</v>
      </c>
      <c r="BJ379" s="17">
        <v>0.02</v>
      </c>
      <c r="BK379" s="17">
        <v>0</v>
      </c>
      <c r="BL379" s="17">
        <v>0</v>
      </c>
      <c r="BM379" s="17">
        <v>0</v>
      </c>
      <c r="BN379" s="17">
        <v>0</v>
      </c>
      <c r="BO379" s="17">
        <v>0</v>
      </c>
      <c r="BP379" s="17">
        <v>31.68</v>
      </c>
      <c r="BR379" s="17">
        <v>19.399999999999999</v>
      </c>
      <c r="BY379" s="41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  <c r="GE379" s="12"/>
      <c r="GF379" s="12"/>
      <c r="GG379" s="12"/>
      <c r="GH379" s="12"/>
      <c r="GI379" s="12"/>
      <c r="GJ379" s="12"/>
      <c r="GK379" s="12"/>
      <c r="GL379" s="12"/>
      <c r="GM379" s="12"/>
      <c r="GN379" s="12"/>
      <c r="GO379" s="12"/>
      <c r="GP379" s="12"/>
      <c r="GQ379" s="12"/>
      <c r="GR379" s="12"/>
      <c r="GS379" s="12"/>
      <c r="GT379" s="12"/>
      <c r="GU379" s="12"/>
      <c r="GV379" s="12"/>
      <c r="GW379" s="12"/>
      <c r="GX379" s="12"/>
      <c r="GY379" s="12"/>
      <c r="GZ379" s="12"/>
      <c r="HA379" s="12"/>
      <c r="HB379" s="12"/>
      <c r="HC379" s="12"/>
      <c r="HD379" s="12"/>
      <c r="HE379" s="12"/>
      <c r="HF379" s="12"/>
      <c r="HG379" s="12"/>
      <c r="HH379" s="12"/>
      <c r="HI379" s="12"/>
      <c r="HJ379" s="12"/>
      <c r="HK379" s="12"/>
      <c r="HL379" s="12"/>
      <c r="HM379" s="12"/>
      <c r="HN379" s="12"/>
      <c r="HO379" s="12"/>
      <c r="HP379" s="12"/>
      <c r="HQ379" s="12"/>
      <c r="HR379" s="12"/>
      <c r="HS379" s="12"/>
      <c r="HT379" s="12"/>
      <c r="HU379" s="12"/>
      <c r="HV379" s="12"/>
      <c r="HW379" s="12"/>
      <c r="HX379" s="12"/>
      <c r="HY379" s="12"/>
      <c r="HZ379" s="12"/>
      <c r="IA379" s="12"/>
      <c r="IB379" s="12"/>
      <c r="IC379" s="12"/>
      <c r="ID379" s="12"/>
      <c r="IE379" s="12"/>
    </row>
    <row r="380" spans="1:239" s="17" customFormat="1" ht="15" x14ac:dyDescent="0.25">
      <c r="A380" s="38" t="str">
        <f>"587"</f>
        <v>587</v>
      </c>
      <c r="B380" s="17" t="s">
        <v>145</v>
      </c>
      <c r="C380" s="23"/>
      <c r="D380" s="23"/>
      <c r="E380" s="18"/>
      <c r="F380" s="18"/>
      <c r="G380" s="18"/>
      <c r="H380" s="18"/>
      <c r="I380" s="18"/>
      <c r="J380" s="18"/>
      <c r="BR380" s="17">
        <v>43.28</v>
      </c>
      <c r="BY380" s="41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  <c r="GE380" s="12"/>
      <c r="GF380" s="12"/>
      <c r="GG380" s="12"/>
      <c r="GH380" s="12"/>
      <c r="GI380" s="12"/>
      <c r="GJ380" s="12"/>
      <c r="GK380" s="12"/>
      <c r="GL380" s="12"/>
      <c r="GM380" s="12"/>
      <c r="GN380" s="12"/>
      <c r="GO380" s="12"/>
      <c r="GP380" s="12"/>
      <c r="GQ380" s="12"/>
      <c r="GR380" s="12"/>
      <c r="GS380" s="12"/>
      <c r="GT380" s="12"/>
      <c r="GU380" s="12"/>
      <c r="GV380" s="12"/>
      <c r="GW380" s="12"/>
      <c r="GX380" s="12"/>
      <c r="GY380" s="12"/>
      <c r="GZ380" s="12"/>
      <c r="HA380" s="12"/>
      <c r="HB380" s="12"/>
      <c r="HC380" s="12"/>
      <c r="HD380" s="12"/>
      <c r="HE380" s="12"/>
      <c r="HF380" s="12"/>
      <c r="HG380" s="12"/>
      <c r="HH380" s="12"/>
      <c r="HI380" s="12"/>
      <c r="HJ380" s="12"/>
      <c r="HK380" s="12"/>
      <c r="HL380" s="12"/>
      <c r="HM380" s="12"/>
      <c r="HN380" s="12"/>
      <c r="HO380" s="12"/>
      <c r="HP380" s="12"/>
      <c r="HQ380" s="12"/>
      <c r="HR380" s="12"/>
      <c r="HS380" s="12"/>
      <c r="HT380" s="12"/>
      <c r="HU380" s="12"/>
      <c r="HV380" s="12"/>
      <c r="HW380" s="12"/>
      <c r="HX380" s="12"/>
      <c r="HY380" s="12"/>
      <c r="HZ380" s="12"/>
      <c r="IA380" s="12"/>
      <c r="IB380" s="12"/>
      <c r="IC380" s="12"/>
      <c r="ID380" s="12"/>
      <c r="IE380" s="12"/>
    </row>
    <row r="381" spans="1:239" s="17" customFormat="1" ht="15" x14ac:dyDescent="0.25">
      <c r="A381" s="38" t="str">
        <f>"508"</f>
        <v>508</v>
      </c>
      <c r="B381" s="17" t="s">
        <v>96</v>
      </c>
      <c r="C381" s="18" t="str">
        <f>"150"</f>
        <v>150</v>
      </c>
      <c r="D381" s="18"/>
      <c r="E381" s="18">
        <v>8.32</v>
      </c>
      <c r="F381" s="18">
        <v>0.06</v>
      </c>
      <c r="G381" s="18">
        <v>7.33</v>
      </c>
      <c r="H381" s="18">
        <v>2.16</v>
      </c>
      <c r="I381" s="18">
        <v>35.25</v>
      </c>
      <c r="J381" s="18">
        <v>257.54575499999999</v>
      </c>
      <c r="K381" s="17">
        <v>3.95</v>
      </c>
      <c r="L381" s="17">
        <v>0.17</v>
      </c>
      <c r="M381" s="17">
        <v>0</v>
      </c>
      <c r="N381" s="17">
        <v>0</v>
      </c>
      <c r="O381" s="17">
        <v>0.85</v>
      </c>
      <c r="P381" s="17">
        <v>34.4</v>
      </c>
      <c r="Q381" s="17">
        <v>7.02</v>
      </c>
      <c r="R381" s="17">
        <v>0</v>
      </c>
      <c r="S381" s="17">
        <v>0</v>
      </c>
      <c r="T381" s="17">
        <v>0</v>
      </c>
      <c r="U381" s="17">
        <v>2.0299999999999998</v>
      </c>
      <c r="V381" s="17">
        <v>235.89</v>
      </c>
      <c r="W381" s="17">
        <v>426.65</v>
      </c>
      <c r="X381" s="17">
        <v>0</v>
      </c>
      <c r="Y381" s="17">
        <v>0</v>
      </c>
      <c r="Z381" s="17">
        <v>0</v>
      </c>
      <c r="AA381" s="17">
        <v>505.83</v>
      </c>
      <c r="AB381" s="17">
        <v>363.69</v>
      </c>
      <c r="AC381" s="17">
        <v>220.96</v>
      </c>
      <c r="AD381" s="17">
        <v>315.48</v>
      </c>
      <c r="AE381" s="17">
        <v>123.06</v>
      </c>
      <c r="AF381" s="17">
        <v>403.07</v>
      </c>
      <c r="AG381" s="17">
        <v>407.79</v>
      </c>
      <c r="AH381" s="17">
        <v>815.87</v>
      </c>
      <c r="AI381" s="17">
        <v>798.66</v>
      </c>
      <c r="AJ381" s="17">
        <v>209.15</v>
      </c>
      <c r="AK381" s="17">
        <v>478.74</v>
      </c>
      <c r="AL381" s="17">
        <v>1581.55</v>
      </c>
      <c r="AM381" s="17">
        <v>1.21</v>
      </c>
      <c r="AN381" s="17">
        <v>430.99</v>
      </c>
      <c r="AO381" s="17">
        <v>470.99</v>
      </c>
      <c r="AP381" s="17">
        <v>294.87</v>
      </c>
      <c r="AQ381" s="17">
        <v>232.02</v>
      </c>
      <c r="AR381" s="17">
        <v>0.26</v>
      </c>
      <c r="AS381" s="17">
        <v>0.14000000000000001</v>
      </c>
      <c r="AT381" s="17">
        <v>0.08</v>
      </c>
      <c r="AU381" s="17">
        <v>0.16</v>
      </c>
      <c r="AV381" s="17">
        <v>0.19</v>
      </c>
      <c r="AW381" s="17">
        <v>0.61</v>
      </c>
      <c r="AX381" s="17">
        <v>0.02</v>
      </c>
      <c r="AY381" s="17">
        <v>2</v>
      </c>
      <c r="AZ381" s="17">
        <v>0.01</v>
      </c>
      <c r="BA381" s="17">
        <v>0.54</v>
      </c>
      <c r="BB381" s="17">
        <v>0.01</v>
      </c>
      <c r="BC381" s="17">
        <v>0.03</v>
      </c>
      <c r="BD381" s="17">
        <v>0</v>
      </c>
      <c r="BE381" s="17">
        <v>0.11</v>
      </c>
      <c r="BF381" s="17">
        <v>0.19</v>
      </c>
      <c r="BG381" s="17">
        <v>2.06</v>
      </c>
      <c r="BH381" s="17">
        <v>0.01</v>
      </c>
      <c r="BI381" s="17">
        <v>0</v>
      </c>
      <c r="BJ381" s="17">
        <v>0.77</v>
      </c>
      <c r="BK381" s="17">
        <v>0.13</v>
      </c>
      <c r="BL381" s="17">
        <v>0.06</v>
      </c>
      <c r="BM381" s="17">
        <v>0</v>
      </c>
      <c r="BN381" s="17">
        <v>0</v>
      </c>
      <c r="BO381" s="17">
        <v>0</v>
      </c>
      <c r="BP381" s="17">
        <v>116.54</v>
      </c>
      <c r="BR381" s="17">
        <v>49.04</v>
      </c>
      <c r="BY381" s="41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  <c r="GE381" s="12"/>
      <c r="GF381" s="12"/>
      <c r="GG381" s="12"/>
      <c r="GH381" s="12"/>
      <c r="GI381" s="12"/>
      <c r="GJ381" s="12"/>
      <c r="GK381" s="12"/>
      <c r="GL381" s="12"/>
      <c r="GM381" s="12"/>
      <c r="GN381" s="12"/>
      <c r="GO381" s="12"/>
      <c r="GP381" s="12"/>
      <c r="GQ381" s="12"/>
      <c r="GR381" s="12"/>
      <c r="GS381" s="12"/>
      <c r="GT381" s="12"/>
      <c r="GU381" s="12"/>
      <c r="GV381" s="12"/>
      <c r="GW381" s="12"/>
      <c r="GX381" s="12"/>
      <c r="GY381" s="12"/>
      <c r="GZ381" s="12"/>
      <c r="HA381" s="12"/>
      <c r="HB381" s="12"/>
      <c r="HC381" s="12"/>
      <c r="HD381" s="12"/>
      <c r="HE381" s="12"/>
      <c r="HF381" s="12"/>
      <c r="HG381" s="12"/>
      <c r="HH381" s="12"/>
      <c r="HI381" s="12"/>
      <c r="HJ381" s="12"/>
      <c r="HK381" s="12"/>
      <c r="HL381" s="12"/>
      <c r="HM381" s="12"/>
      <c r="HN381" s="12"/>
      <c r="HO381" s="12"/>
      <c r="HP381" s="12"/>
      <c r="HQ381" s="12"/>
      <c r="HR381" s="12"/>
      <c r="HS381" s="12"/>
      <c r="HT381" s="12"/>
      <c r="HU381" s="12"/>
      <c r="HV381" s="12"/>
      <c r="HW381" s="12"/>
      <c r="HX381" s="12"/>
      <c r="HY381" s="12"/>
      <c r="HZ381" s="12"/>
      <c r="IA381" s="12"/>
      <c r="IB381" s="12"/>
      <c r="IC381" s="12"/>
      <c r="ID381" s="12"/>
      <c r="IE381" s="12"/>
    </row>
    <row r="382" spans="1:239" s="17" customFormat="1" ht="15" x14ac:dyDescent="0.25">
      <c r="A382" s="38" t="str">
        <f>"639"</f>
        <v>639</v>
      </c>
      <c r="B382" s="17" t="s">
        <v>131</v>
      </c>
      <c r="C382" s="18" t="str">
        <f>"180"</f>
        <v>180</v>
      </c>
      <c r="D382" s="18"/>
      <c r="E382" s="18">
        <v>0.92</v>
      </c>
      <c r="F382" s="18">
        <v>0</v>
      </c>
      <c r="G382" s="18">
        <v>0.05</v>
      </c>
      <c r="H382" s="18">
        <v>0.05</v>
      </c>
      <c r="I382" s="18">
        <v>18.760000000000002</v>
      </c>
      <c r="J382" s="18">
        <v>82.555580000000006</v>
      </c>
      <c r="K382" s="17">
        <v>0.02</v>
      </c>
      <c r="L382" s="17">
        <v>0</v>
      </c>
      <c r="M382" s="17">
        <v>0</v>
      </c>
      <c r="N382" s="17">
        <v>0</v>
      </c>
      <c r="O382" s="17">
        <v>18.25</v>
      </c>
      <c r="P382" s="17">
        <v>0.51</v>
      </c>
      <c r="Q382" s="17">
        <v>3.08</v>
      </c>
      <c r="R382" s="17">
        <v>0</v>
      </c>
      <c r="S382" s="17">
        <v>0</v>
      </c>
      <c r="T382" s="17">
        <v>0.27</v>
      </c>
      <c r="U382" s="17">
        <v>0.73</v>
      </c>
      <c r="V382" s="17">
        <v>3.13</v>
      </c>
      <c r="W382" s="17">
        <v>306.27</v>
      </c>
      <c r="X382" s="17">
        <v>0</v>
      </c>
      <c r="Y382" s="17">
        <v>0.01</v>
      </c>
      <c r="Z382" s="17">
        <v>0.01</v>
      </c>
      <c r="AA382" s="17">
        <v>0.01</v>
      </c>
      <c r="AB382" s="17">
        <v>0.02</v>
      </c>
      <c r="AC382" s="17">
        <v>0</v>
      </c>
      <c r="AD382" s="17">
        <v>0.01</v>
      </c>
      <c r="AE382" s="17">
        <v>0</v>
      </c>
      <c r="AF382" s="17">
        <v>0.01</v>
      </c>
      <c r="AG382" s="17">
        <v>0.01</v>
      </c>
      <c r="AH382" s="17">
        <v>0.01</v>
      </c>
      <c r="AI382" s="17">
        <v>0.05</v>
      </c>
      <c r="AJ382" s="17">
        <v>0</v>
      </c>
      <c r="AK382" s="17">
        <v>0.01</v>
      </c>
      <c r="AL382" s="17">
        <v>0.02</v>
      </c>
      <c r="AM382" s="17">
        <v>0</v>
      </c>
      <c r="AN382" s="17">
        <v>0.01</v>
      </c>
      <c r="AO382" s="17">
        <v>0.01</v>
      </c>
      <c r="AP382" s="17">
        <v>0.01</v>
      </c>
      <c r="AQ382" s="17">
        <v>0</v>
      </c>
      <c r="AR382" s="17">
        <v>0</v>
      </c>
      <c r="AS382" s="17">
        <v>0</v>
      </c>
      <c r="AT382" s="17">
        <v>0</v>
      </c>
      <c r="AU382" s="17">
        <v>0</v>
      </c>
      <c r="AV382" s="17">
        <v>0</v>
      </c>
      <c r="AW382" s="17">
        <v>0</v>
      </c>
      <c r="AX382" s="17">
        <v>0</v>
      </c>
      <c r="AY382" s="17">
        <v>0</v>
      </c>
      <c r="AZ382" s="17">
        <v>0</v>
      </c>
      <c r="BA382" s="17">
        <v>0</v>
      </c>
      <c r="BB382" s="17">
        <v>0</v>
      </c>
      <c r="BC382" s="17">
        <v>0</v>
      </c>
      <c r="BD382" s="17">
        <v>0</v>
      </c>
      <c r="BE382" s="17">
        <v>0</v>
      </c>
      <c r="BF382" s="17">
        <v>0</v>
      </c>
      <c r="BG382" s="17">
        <v>0.01</v>
      </c>
      <c r="BH382" s="17">
        <v>0</v>
      </c>
      <c r="BI382" s="17">
        <v>0</v>
      </c>
      <c r="BJ382" s="17">
        <v>0.01</v>
      </c>
      <c r="BK382" s="17">
        <v>0</v>
      </c>
      <c r="BL382" s="17">
        <v>0</v>
      </c>
      <c r="BM382" s="17">
        <v>0</v>
      </c>
      <c r="BN382" s="17">
        <v>0</v>
      </c>
      <c r="BO382" s="17">
        <v>0</v>
      </c>
      <c r="BP382" s="17">
        <v>183.61</v>
      </c>
      <c r="BR382" s="17">
        <v>94.5</v>
      </c>
      <c r="BY382" s="41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  <c r="GE382" s="12"/>
      <c r="GF382" s="12"/>
      <c r="GG382" s="12"/>
      <c r="GH382" s="12"/>
      <c r="GI382" s="12"/>
      <c r="GJ382" s="12"/>
      <c r="GK382" s="12"/>
      <c r="GL382" s="12"/>
      <c r="GM382" s="12"/>
      <c r="GN382" s="12"/>
      <c r="GO382" s="12"/>
      <c r="GP382" s="12"/>
      <c r="GQ382" s="12"/>
      <c r="GR382" s="12"/>
      <c r="GS382" s="12"/>
      <c r="GT382" s="12"/>
      <c r="GU382" s="12"/>
      <c r="GV382" s="12"/>
      <c r="GW382" s="12"/>
      <c r="GX382" s="12"/>
      <c r="GY382" s="12"/>
      <c r="GZ382" s="12"/>
      <c r="HA382" s="12"/>
      <c r="HB382" s="12"/>
      <c r="HC382" s="12"/>
      <c r="HD382" s="12"/>
      <c r="HE382" s="12"/>
      <c r="HF382" s="12"/>
      <c r="HG382" s="12"/>
      <c r="HH382" s="12"/>
      <c r="HI382" s="12"/>
      <c r="HJ382" s="12"/>
      <c r="HK382" s="12"/>
      <c r="HL382" s="12"/>
      <c r="HM382" s="12"/>
      <c r="HN382" s="12"/>
      <c r="HO382" s="12"/>
      <c r="HP382" s="12"/>
      <c r="HQ382" s="12"/>
      <c r="HR382" s="12"/>
      <c r="HS382" s="12"/>
      <c r="HT382" s="12"/>
      <c r="HU382" s="12"/>
      <c r="HV382" s="12"/>
      <c r="HW382" s="12"/>
      <c r="HX382" s="12"/>
      <c r="HY382" s="12"/>
      <c r="HZ382" s="12"/>
      <c r="IA382" s="12"/>
      <c r="IB382" s="12"/>
      <c r="IC382" s="12"/>
      <c r="ID382" s="12"/>
      <c r="IE382" s="12"/>
    </row>
    <row r="383" spans="1:239" s="17" customFormat="1" ht="15" x14ac:dyDescent="0.25">
      <c r="A383" s="38" t="str">
        <f>"-"</f>
        <v>-</v>
      </c>
      <c r="B383" s="17" t="s">
        <v>74</v>
      </c>
      <c r="C383" s="18" t="str">
        <f>"30"</f>
        <v>30</v>
      </c>
      <c r="D383" s="18"/>
      <c r="E383" s="18">
        <v>1.98</v>
      </c>
      <c r="F383" s="18">
        <v>0</v>
      </c>
      <c r="G383" s="18">
        <v>0.2</v>
      </c>
      <c r="H383" s="18">
        <v>0.2</v>
      </c>
      <c r="I383" s="18">
        <v>14.01</v>
      </c>
      <c r="J383" s="18">
        <v>67.440299999999993</v>
      </c>
      <c r="K383" s="17">
        <v>0.06</v>
      </c>
      <c r="L383" s="17">
        <v>0</v>
      </c>
      <c r="M383" s="17">
        <v>0</v>
      </c>
      <c r="N383" s="17">
        <v>0</v>
      </c>
      <c r="O383" s="17">
        <v>0.33</v>
      </c>
      <c r="P383" s="17">
        <v>13.68</v>
      </c>
      <c r="Q383" s="17">
        <v>0.06</v>
      </c>
      <c r="R383" s="17">
        <v>0</v>
      </c>
      <c r="S383" s="17">
        <v>0</v>
      </c>
      <c r="T383" s="17">
        <v>0.09</v>
      </c>
      <c r="U383" s="17">
        <v>0.54</v>
      </c>
      <c r="V383" s="17">
        <v>73.709999999999994</v>
      </c>
      <c r="W383" s="17">
        <v>24.74</v>
      </c>
      <c r="X383" s="17">
        <v>0</v>
      </c>
      <c r="Y383" s="17">
        <v>0</v>
      </c>
      <c r="Z383" s="17">
        <v>0</v>
      </c>
      <c r="AA383" s="17">
        <v>152.69</v>
      </c>
      <c r="AB383" s="17">
        <v>50.63</v>
      </c>
      <c r="AC383" s="17">
        <v>30.02</v>
      </c>
      <c r="AD383" s="17">
        <v>60.03</v>
      </c>
      <c r="AE383" s="17">
        <v>22.71</v>
      </c>
      <c r="AF383" s="17">
        <v>108.58</v>
      </c>
      <c r="AG383" s="17">
        <v>67.34</v>
      </c>
      <c r="AH383" s="17">
        <v>93.96</v>
      </c>
      <c r="AI383" s="17">
        <v>77.52</v>
      </c>
      <c r="AJ383" s="17">
        <v>40.72</v>
      </c>
      <c r="AK383" s="17">
        <v>72.040000000000006</v>
      </c>
      <c r="AL383" s="17">
        <v>602.39</v>
      </c>
      <c r="AM383" s="17">
        <v>70.47</v>
      </c>
      <c r="AN383" s="17">
        <v>196.27</v>
      </c>
      <c r="AO383" s="17">
        <v>85.35</v>
      </c>
      <c r="AP383" s="17">
        <v>56.64</v>
      </c>
      <c r="AQ383" s="17">
        <v>44.89</v>
      </c>
      <c r="AR383" s="17">
        <v>0</v>
      </c>
      <c r="AS383" s="17">
        <v>0</v>
      </c>
      <c r="AT383" s="17">
        <v>0</v>
      </c>
      <c r="AU383" s="17">
        <v>0</v>
      </c>
      <c r="AV383" s="17">
        <v>0</v>
      </c>
      <c r="AW383" s="17">
        <v>0</v>
      </c>
      <c r="AX383" s="17">
        <v>0.04</v>
      </c>
      <c r="AY383" s="17">
        <v>0.02</v>
      </c>
      <c r="AZ383" s="17">
        <v>0.02</v>
      </c>
      <c r="BA383" s="17">
        <v>0</v>
      </c>
      <c r="BB383" s="17">
        <v>0</v>
      </c>
      <c r="BC383" s="17">
        <v>0</v>
      </c>
      <c r="BD383" s="17">
        <v>0</v>
      </c>
      <c r="BE383" s="17">
        <v>0</v>
      </c>
      <c r="BF383" s="17">
        <v>0</v>
      </c>
      <c r="BG383" s="17">
        <v>0.02</v>
      </c>
      <c r="BH383" s="17">
        <v>0</v>
      </c>
      <c r="BI383" s="17">
        <v>0</v>
      </c>
      <c r="BJ383" s="17">
        <v>0.08</v>
      </c>
      <c r="BK383" s="17">
        <v>0</v>
      </c>
      <c r="BL383" s="17">
        <v>0</v>
      </c>
      <c r="BM383" s="17">
        <v>0</v>
      </c>
      <c r="BN383" s="17">
        <v>0</v>
      </c>
      <c r="BO383" s="17">
        <v>0</v>
      </c>
      <c r="BP383" s="17">
        <v>11.73</v>
      </c>
      <c r="BR383" s="17">
        <v>0</v>
      </c>
      <c r="BY383" s="41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  <c r="GE383" s="12"/>
      <c r="GF383" s="12"/>
      <c r="GG383" s="12"/>
      <c r="GH383" s="12"/>
      <c r="GI383" s="12"/>
      <c r="GJ383" s="12"/>
      <c r="GK383" s="12"/>
      <c r="GL383" s="12"/>
      <c r="GM383" s="12"/>
      <c r="GN383" s="12"/>
      <c r="GO383" s="12"/>
      <c r="GP383" s="12"/>
      <c r="GQ383" s="12"/>
      <c r="GR383" s="12"/>
      <c r="GS383" s="12"/>
      <c r="GT383" s="12"/>
      <c r="GU383" s="12"/>
      <c r="GV383" s="12"/>
      <c r="GW383" s="12"/>
      <c r="GX383" s="12"/>
      <c r="GY383" s="12"/>
      <c r="GZ383" s="12"/>
      <c r="HA383" s="12"/>
      <c r="HB383" s="12"/>
      <c r="HC383" s="12"/>
      <c r="HD383" s="12"/>
      <c r="HE383" s="12"/>
      <c r="HF383" s="12"/>
      <c r="HG383" s="12"/>
      <c r="HH383" s="12"/>
      <c r="HI383" s="12"/>
      <c r="HJ383" s="12"/>
      <c r="HK383" s="12"/>
      <c r="HL383" s="12"/>
      <c r="HM383" s="12"/>
      <c r="HN383" s="12"/>
      <c r="HO383" s="12"/>
      <c r="HP383" s="12"/>
      <c r="HQ383" s="12"/>
      <c r="HR383" s="12"/>
      <c r="HS383" s="12"/>
      <c r="HT383" s="12"/>
      <c r="HU383" s="12"/>
      <c r="HV383" s="12"/>
      <c r="HW383" s="12"/>
      <c r="HX383" s="12"/>
      <c r="HY383" s="12"/>
      <c r="HZ383" s="12"/>
      <c r="IA383" s="12"/>
      <c r="IB383" s="12"/>
      <c r="IC383" s="12"/>
      <c r="ID383" s="12"/>
      <c r="IE383" s="12"/>
    </row>
    <row r="384" spans="1:239" s="15" customFormat="1" ht="15" x14ac:dyDescent="0.25">
      <c r="A384" s="28" t="str">
        <f>"-"</f>
        <v>-</v>
      </c>
      <c r="B384" s="15" t="s">
        <v>77</v>
      </c>
      <c r="C384" s="16" t="str">
        <f>"30"</f>
        <v>30</v>
      </c>
      <c r="D384" s="16"/>
      <c r="E384" s="16">
        <v>1.98</v>
      </c>
      <c r="F384" s="16">
        <v>0</v>
      </c>
      <c r="G384" s="16">
        <v>0.36</v>
      </c>
      <c r="H384" s="16">
        <v>0.36</v>
      </c>
      <c r="I384" s="16">
        <v>10.02</v>
      </c>
      <c r="J384" s="16">
        <v>58.013999999999996</v>
      </c>
      <c r="K384" s="15">
        <v>0.06</v>
      </c>
      <c r="L384" s="15">
        <v>0</v>
      </c>
      <c r="M384" s="15">
        <v>0</v>
      </c>
      <c r="N384" s="15">
        <v>0</v>
      </c>
      <c r="O384" s="15">
        <v>0.36</v>
      </c>
      <c r="P384" s="15">
        <v>9.66</v>
      </c>
      <c r="Q384" s="15">
        <v>2.4900000000000002</v>
      </c>
      <c r="R384" s="15">
        <v>0</v>
      </c>
      <c r="S384" s="15">
        <v>0</v>
      </c>
      <c r="T384" s="15">
        <v>0.3</v>
      </c>
      <c r="U384" s="15">
        <v>0.75</v>
      </c>
      <c r="V384" s="15">
        <v>183</v>
      </c>
      <c r="W384" s="15">
        <v>73.5</v>
      </c>
      <c r="X384" s="15">
        <v>0</v>
      </c>
      <c r="Y384" s="15">
        <v>0</v>
      </c>
      <c r="Z384" s="15">
        <v>0</v>
      </c>
      <c r="AA384" s="15">
        <v>128.1</v>
      </c>
      <c r="AB384" s="15">
        <v>66.900000000000006</v>
      </c>
      <c r="AC384" s="15">
        <v>27.9</v>
      </c>
      <c r="AD384" s="15">
        <v>59.4</v>
      </c>
      <c r="AE384" s="15">
        <v>24</v>
      </c>
      <c r="AF384" s="15">
        <v>111.3</v>
      </c>
      <c r="AG384" s="15">
        <v>89.1</v>
      </c>
      <c r="AH384" s="15">
        <v>87.3</v>
      </c>
      <c r="AI384" s="15">
        <v>139.19999999999999</v>
      </c>
      <c r="AJ384" s="15">
        <v>37.200000000000003</v>
      </c>
      <c r="AK384" s="15">
        <v>93</v>
      </c>
      <c r="AL384" s="15">
        <v>458.7</v>
      </c>
      <c r="AM384" s="15">
        <v>81</v>
      </c>
      <c r="AN384" s="15">
        <v>157.80000000000001</v>
      </c>
      <c r="AO384" s="15">
        <v>87.3</v>
      </c>
      <c r="AP384" s="15">
        <v>54</v>
      </c>
      <c r="AQ384" s="15">
        <v>39</v>
      </c>
      <c r="AR384" s="15">
        <v>0</v>
      </c>
      <c r="AS384" s="15">
        <v>0</v>
      </c>
      <c r="AT384" s="15">
        <v>0</v>
      </c>
      <c r="AU384" s="15">
        <v>0</v>
      </c>
      <c r="AV384" s="15">
        <v>0</v>
      </c>
      <c r="AW384" s="15">
        <v>0</v>
      </c>
      <c r="AX384" s="15">
        <v>0.06</v>
      </c>
      <c r="AY384" s="15">
        <v>0.04</v>
      </c>
      <c r="AZ384" s="15">
        <v>0.03</v>
      </c>
      <c r="BA384" s="15">
        <v>0</v>
      </c>
      <c r="BB384" s="15">
        <v>0.01</v>
      </c>
      <c r="BC384" s="15">
        <v>0</v>
      </c>
      <c r="BD384" s="15">
        <v>0</v>
      </c>
      <c r="BE384" s="15">
        <v>0</v>
      </c>
      <c r="BF384" s="15">
        <v>0</v>
      </c>
      <c r="BG384" s="15">
        <v>0.03</v>
      </c>
      <c r="BH384" s="15">
        <v>0</v>
      </c>
      <c r="BI384" s="15">
        <v>0</v>
      </c>
      <c r="BJ384" s="15">
        <v>0.14000000000000001</v>
      </c>
      <c r="BK384" s="15">
        <v>0.02</v>
      </c>
      <c r="BL384" s="15">
        <v>0</v>
      </c>
      <c r="BM384" s="15">
        <v>0</v>
      </c>
      <c r="BN384" s="15">
        <v>0</v>
      </c>
      <c r="BO384" s="15">
        <v>0</v>
      </c>
      <c r="BP384" s="15">
        <v>14.1</v>
      </c>
      <c r="BR384" s="15">
        <v>0.25</v>
      </c>
      <c r="BY384" s="4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  <c r="GE384" s="12"/>
      <c r="GF384" s="12"/>
      <c r="GG384" s="12"/>
      <c r="GH384" s="12"/>
      <c r="GI384" s="12"/>
      <c r="GJ384" s="12"/>
      <c r="GK384" s="12"/>
      <c r="GL384" s="12"/>
      <c r="GM384" s="12"/>
      <c r="GN384" s="12"/>
      <c r="GO384" s="12"/>
      <c r="GP384" s="12"/>
      <c r="GQ384" s="12"/>
      <c r="GR384" s="12"/>
      <c r="GS384" s="12"/>
      <c r="GT384" s="12"/>
      <c r="GU384" s="12"/>
      <c r="GV384" s="12"/>
      <c r="GW384" s="12"/>
      <c r="GX384" s="12"/>
      <c r="GY384" s="12"/>
      <c r="GZ384" s="12"/>
      <c r="HA384" s="12"/>
      <c r="HB384" s="12"/>
      <c r="HC384" s="12"/>
      <c r="HD384" s="12"/>
      <c r="HE384" s="12"/>
      <c r="HF384" s="12"/>
      <c r="HG384" s="12"/>
      <c r="HH384" s="12"/>
      <c r="HI384" s="12"/>
      <c r="HJ384" s="12"/>
      <c r="HK384" s="12"/>
      <c r="HL384" s="12"/>
      <c r="HM384" s="12"/>
      <c r="HN384" s="12"/>
      <c r="HO384" s="12"/>
      <c r="HP384" s="12"/>
      <c r="HQ384" s="12"/>
      <c r="HR384" s="12"/>
      <c r="HS384" s="12"/>
      <c r="HT384" s="12"/>
      <c r="HU384" s="12"/>
      <c r="HV384" s="12"/>
      <c r="HW384" s="12"/>
      <c r="HX384" s="12"/>
      <c r="HY384" s="12"/>
      <c r="HZ384" s="12"/>
      <c r="IA384" s="12"/>
      <c r="IB384" s="12"/>
      <c r="IC384" s="12"/>
      <c r="ID384" s="12"/>
      <c r="IE384" s="12"/>
    </row>
    <row r="385" spans="1:239" s="19" customFormat="1" ht="14.25" x14ac:dyDescent="0.2">
      <c r="A385" s="39"/>
      <c r="B385" s="19" t="s">
        <v>78</v>
      </c>
      <c r="C385" s="20"/>
      <c r="D385" s="20"/>
      <c r="E385" s="20">
        <f t="shared" ref="E385:W385" si="34">SUM(E376:E384)</f>
        <v>31.060000000000002</v>
      </c>
      <c r="F385" s="20">
        <f t="shared" si="34"/>
        <v>2.89</v>
      </c>
      <c r="G385" s="20">
        <f t="shared" si="34"/>
        <v>27.54</v>
      </c>
      <c r="H385" s="20">
        <f t="shared" si="34"/>
        <v>3.07</v>
      </c>
      <c r="I385" s="21">
        <f t="shared" si="34"/>
        <v>101.22</v>
      </c>
      <c r="J385" s="21">
        <f t="shared" si="34"/>
        <v>815.59533629999999</v>
      </c>
      <c r="K385" s="21">
        <f t="shared" si="34"/>
        <v>8.9600000000000009</v>
      </c>
      <c r="L385" s="21">
        <f t="shared" si="34"/>
        <v>0.32000000000000006</v>
      </c>
      <c r="M385" s="21">
        <f t="shared" si="34"/>
        <v>4.8699999999999992</v>
      </c>
      <c r="N385" s="21">
        <f t="shared" si="34"/>
        <v>0</v>
      </c>
      <c r="O385" s="21">
        <f t="shared" si="34"/>
        <v>26.129999999999995</v>
      </c>
      <c r="P385" s="21">
        <f t="shared" si="34"/>
        <v>62.759999999999991</v>
      </c>
      <c r="Q385" s="21">
        <f t="shared" si="34"/>
        <v>15.040000000000001</v>
      </c>
      <c r="R385" s="21">
        <f t="shared" si="34"/>
        <v>0</v>
      </c>
      <c r="S385" s="21">
        <f t="shared" si="34"/>
        <v>0</v>
      </c>
      <c r="T385" s="21">
        <f t="shared" si="34"/>
        <v>1.4700000000000002</v>
      </c>
      <c r="U385" s="21">
        <f t="shared" si="34"/>
        <v>6.47</v>
      </c>
      <c r="V385" s="21">
        <f t="shared" si="34"/>
        <v>898.41</v>
      </c>
      <c r="W385" s="21">
        <f t="shared" si="34"/>
        <v>1332.16</v>
      </c>
      <c r="X385" s="21">
        <f t="shared" ref="X385:BC385" si="35">SUM(X376:X384)</f>
        <v>0</v>
      </c>
      <c r="Y385" s="21">
        <f t="shared" si="35"/>
        <v>210.35999999999996</v>
      </c>
      <c r="Z385" s="21">
        <f t="shared" si="35"/>
        <v>173.4</v>
      </c>
      <c r="AA385" s="21">
        <f t="shared" si="35"/>
        <v>1084.1399999999999</v>
      </c>
      <c r="AB385" s="21">
        <f t="shared" si="35"/>
        <v>787.46</v>
      </c>
      <c r="AC385" s="21">
        <f t="shared" si="35"/>
        <v>364.27</v>
      </c>
      <c r="AD385" s="21">
        <f t="shared" si="35"/>
        <v>607.64</v>
      </c>
      <c r="AE385" s="21">
        <f t="shared" si="35"/>
        <v>218.23</v>
      </c>
      <c r="AF385" s="21">
        <f t="shared" si="35"/>
        <v>799.18</v>
      </c>
      <c r="AG385" s="21">
        <f t="shared" si="35"/>
        <v>787.46</v>
      </c>
      <c r="AH385" s="21">
        <f t="shared" si="35"/>
        <v>1241.27</v>
      </c>
      <c r="AI385" s="21">
        <f t="shared" si="35"/>
        <v>1451.78</v>
      </c>
      <c r="AJ385" s="21">
        <f t="shared" si="35"/>
        <v>417.77000000000004</v>
      </c>
      <c r="AK385" s="21">
        <f t="shared" si="35"/>
        <v>826.21</v>
      </c>
      <c r="AL385" s="21">
        <f t="shared" si="35"/>
        <v>3601.7999999999997</v>
      </c>
      <c r="AM385" s="21">
        <f t="shared" si="35"/>
        <v>194.44</v>
      </c>
      <c r="AN385" s="21">
        <f t="shared" si="35"/>
        <v>941.55</v>
      </c>
      <c r="AO385" s="21">
        <f t="shared" si="35"/>
        <v>811.61</v>
      </c>
      <c r="AP385" s="21">
        <f t="shared" si="35"/>
        <v>547.43999999999994</v>
      </c>
      <c r="AQ385" s="21">
        <f t="shared" si="35"/>
        <v>370.98</v>
      </c>
      <c r="AR385" s="21">
        <f t="shared" si="35"/>
        <v>0.47</v>
      </c>
      <c r="AS385" s="21">
        <f t="shared" si="35"/>
        <v>0.18000000000000002</v>
      </c>
      <c r="AT385" s="21">
        <f t="shared" si="35"/>
        <v>0.12</v>
      </c>
      <c r="AU385" s="21">
        <f t="shared" si="35"/>
        <v>0.26</v>
      </c>
      <c r="AV385" s="21">
        <f t="shared" si="35"/>
        <v>0.32</v>
      </c>
      <c r="AW385" s="21">
        <f t="shared" si="35"/>
        <v>1.04</v>
      </c>
      <c r="AX385" s="21">
        <f t="shared" si="35"/>
        <v>0.12</v>
      </c>
      <c r="AY385" s="21">
        <f t="shared" si="35"/>
        <v>3.43</v>
      </c>
      <c r="AZ385" s="21">
        <f t="shared" si="35"/>
        <v>0.06</v>
      </c>
      <c r="BA385" s="21">
        <f t="shared" si="35"/>
        <v>0.96</v>
      </c>
      <c r="BB385" s="21">
        <f t="shared" si="35"/>
        <v>0.02</v>
      </c>
      <c r="BC385" s="21">
        <f t="shared" si="35"/>
        <v>0.03</v>
      </c>
      <c r="BD385" s="21">
        <f t="shared" ref="BD385:BP385" si="36">SUM(BD376:BD384)</f>
        <v>0</v>
      </c>
      <c r="BE385" s="21">
        <f t="shared" si="36"/>
        <v>0.11</v>
      </c>
      <c r="BF385" s="21">
        <f t="shared" si="36"/>
        <v>0.35</v>
      </c>
      <c r="BG385" s="21">
        <f t="shared" si="36"/>
        <v>3.4099999999999997</v>
      </c>
      <c r="BH385" s="21">
        <f t="shared" si="36"/>
        <v>0.01</v>
      </c>
      <c r="BI385" s="21">
        <f t="shared" si="36"/>
        <v>0</v>
      </c>
      <c r="BJ385" s="21">
        <f t="shared" si="36"/>
        <v>1.08</v>
      </c>
      <c r="BK385" s="21">
        <f t="shared" si="36"/>
        <v>0.15</v>
      </c>
      <c r="BL385" s="21">
        <f t="shared" si="36"/>
        <v>0.06</v>
      </c>
      <c r="BM385" s="21">
        <f t="shared" si="36"/>
        <v>0</v>
      </c>
      <c r="BN385" s="21">
        <f t="shared" si="36"/>
        <v>0</v>
      </c>
      <c r="BO385" s="21">
        <f t="shared" si="36"/>
        <v>0</v>
      </c>
      <c r="BP385" s="21">
        <f t="shared" si="36"/>
        <v>656.7600000000001</v>
      </c>
      <c r="BQ385" s="19">
        <f>$J$385/$J$386*100</f>
        <v>63.201677020852998</v>
      </c>
      <c r="BR385" s="19">
        <v>455.62</v>
      </c>
      <c r="BZ385" s="43"/>
      <c r="CA385" s="43"/>
      <c r="CB385" s="43"/>
      <c r="CC385" s="43"/>
      <c r="CD385" s="43"/>
      <c r="CE385" s="43"/>
      <c r="CF385" s="43"/>
      <c r="CG385" s="43"/>
      <c r="CH385" s="43"/>
      <c r="CI385" s="43"/>
      <c r="CJ385" s="43"/>
      <c r="CK385" s="43"/>
      <c r="CL385" s="43"/>
      <c r="CM385" s="43"/>
      <c r="CN385" s="43"/>
      <c r="CO385" s="43"/>
      <c r="CP385" s="43"/>
      <c r="CQ385" s="43"/>
      <c r="CR385" s="43"/>
      <c r="CS385" s="43"/>
      <c r="CT385" s="43"/>
      <c r="CU385" s="43"/>
      <c r="CV385" s="43"/>
      <c r="CW385" s="43"/>
      <c r="CX385" s="43"/>
      <c r="CY385" s="43"/>
      <c r="CZ385" s="43"/>
      <c r="DA385" s="43"/>
      <c r="DB385" s="43"/>
      <c r="DC385" s="43"/>
      <c r="DD385" s="43"/>
      <c r="DE385" s="43"/>
      <c r="DF385" s="43"/>
      <c r="DG385" s="43"/>
      <c r="DH385" s="43"/>
      <c r="DI385" s="43"/>
      <c r="DJ385" s="43"/>
      <c r="DK385" s="43"/>
      <c r="DL385" s="43"/>
      <c r="DM385" s="43"/>
      <c r="DN385" s="43"/>
      <c r="DO385" s="43"/>
      <c r="DP385" s="43"/>
      <c r="DQ385" s="43"/>
      <c r="DR385" s="43"/>
      <c r="DS385" s="43"/>
      <c r="DT385" s="43"/>
      <c r="DU385" s="43"/>
      <c r="DV385" s="43"/>
      <c r="DW385" s="43"/>
      <c r="DX385" s="43"/>
      <c r="DY385" s="43"/>
      <c r="DZ385" s="43"/>
      <c r="EA385" s="43"/>
      <c r="EB385" s="43"/>
      <c r="EC385" s="43"/>
      <c r="ED385" s="43"/>
      <c r="EE385" s="43"/>
      <c r="EF385" s="43"/>
      <c r="EG385" s="43"/>
      <c r="EH385" s="43"/>
      <c r="EI385" s="43"/>
      <c r="EJ385" s="43"/>
      <c r="EK385" s="43"/>
      <c r="EL385" s="43"/>
      <c r="EM385" s="43"/>
      <c r="EN385" s="43"/>
      <c r="EO385" s="43"/>
      <c r="EP385" s="43"/>
      <c r="EQ385" s="43"/>
      <c r="ER385" s="43"/>
      <c r="ES385" s="43"/>
      <c r="ET385" s="43"/>
      <c r="EU385" s="43"/>
      <c r="EV385" s="43"/>
      <c r="EW385" s="43"/>
      <c r="EX385" s="43"/>
      <c r="EY385" s="43"/>
      <c r="EZ385" s="43"/>
      <c r="FA385" s="43"/>
      <c r="FB385" s="43"/>
      <c r="FC385" s="43"/>
      <c r="FD385" s="43"/>
      <c r="FE385" s="43"/>
      <c r="FF385" s="43"/>
      <c r="FG385" s="43"/>
      <c r="FH385" s="43"/>
      <c r="FI385" s="43"/>
      <c r="FJ385" s="43"/>
      <c r="FK385" s="43"/>
      <c r="FL385" s="43"/>
      <c r="FM385" s="43"/>
      <c r="FN385" s="43"/>
      <c r="FO385" s="43"/>
      <c r="FP385" s="43"/>
      <c r="FQ385" s="43"/>
      <c r="FR385" s="43"/>
      <c r="FS385" s="43"/>
      <c r="FT385" s="43"/>
      <c r="FU385" s="43"/>
      <c r="FV385" s="43"/>
      <c r="FW385" s="43"/>
      <c r="FX385" s="43"/>
      <c r="FY385" s="43"/>
      <c r="FZ385" s="43"/>
      <c r="GA385" s="43"/>
      <c r="GB385" s="43"/>
      <c r="GC385" s="43"/>
      <c r="GD385" s="43"/>
      <c r="GE385" s="43"/>
      <c r="GF385" s="43"/>
      <c r="GG385" s="43"/>
      <c r="GH385" s="43"/>
      <c r="GI385" s="43"/>
      <c r="GJ385" s="43"/>
      <c r="GK385" s="43"/>
      <c r="GL385" s="43"/>
      <c r="GM385" s="43"/>
      <c r="GN385" s="43"/>
      <c r="GO385" s="43"/>
      <c r="GP385" s="43"/>
      <c r="GQ385" s="43"/>
      <c r="GR385" s="43"/>
      <c r="GS385" s="43"/>
      <c r="GT385" s="43"/>
      <c r="GU385" s="43"/>
      <c r="GV385" s="43"/>
      <c r="GW385" s="43"/>
      <c r="GX385" s="43"/>
      <c r="GY385" s="43"/>
      <c r="GZ385" s="43"/>
      <c r="HA385" s="43"/>
      <c r="HB385" s="43"/>
      <c r="HC385" s="43"/>
      <c r="HD385" s="43"/>
      <c r="HE385" s="43"/>
      <c r="HF385" s="43"/>
      <c r="HG385" s="43"/>
      <c r="HH385" s="43"/>
      <c r="HI385" s="43"/>
      <c r="HJ385" s="43"/>
      <c r="HK385" s="43"/>
      <c r="HL385" s="43"/>
      <c r="HM385" s="43"/>
      <c r="HN385" s="43"/>
      <c r="HO385" s="43"/>
      <c r="HP385" s="43"/>
      <c r="HQ385" s="43"/>
      <c r="HR385" s="43"/>
      <c r="HS385" s="43"/>
      <c r="HT385" s="43"/>
      <c r="HU385" s="43"/>
      <c r="HV385" s="43"/>
      <c r="HW385" s="43"/>
      <c r="HX385" s="43"/>
      <c r="HY385" s="43"/>
      <c r="HZ385" s="43"/>
      <c r="IA385" s="43"/>
      <c r="IB385" s="43"/>
      <c r="IC385" s="43"/>
      <c r="ID385" s="43"/>
      <c r="IE385" s="43"/>
    </row>
    <row r="386" spans="1:239" s="19" customFormat="1" ht="14.25" x14ac:dyDescent="0.2">
      <c r="A386" s="39"/>
      <c r="B386" s="19" t="s">
        <v>79</v>
      </c>
      <c r="C386" s="20"/>
      <c r="D386" s="20"/>
      <c r="E386" s="21">
        <f>E374+E385</f>
        <v>51.25</v>
      </c>
      <c r="F386" s="21">
        <f t="shared" ref="F386:BD386" si="37">F374+F385</f>
        <v>18.22</v>
      </c>
      <c r="G386" s="21">
        <f t="shared" si="37"/>
        <v>49.59</v>
      </c>
      <c r="H386" s="21">
        <f t="shared" si="37"/>
        <v>5.49</v>
      </c>
      <c r="I386" s="21">
        <f t="shared" si="37"/>
        <v>148.29</v>
      </c>
      <c r="J386" s="21">
        <f t="shared" si="37"/>
        <v>1290.46470718</v>
      </c>
      <c r="K386" s="21">
        <f t="shared" si="37"/>
        <v>17.61</v>
      </c>
      <c r="L386" s="21">
        <f t="shared" si="37"/>
        <v>1.61</v>
      </c>
      <c r="M386" s="21">
        <f t="shared" si="37"/>
        <v>13.459999999999999</v>
      </c>
      <c r="N386" s="21">
        <f t="shared" si="37"/>
        <v>0</v>
      </c>
      <c r="O386" s="21">
        <f t="shared" si="37"/>
        <v>45.289999999999992</v>
      </c>
      <c r="P386" s="21">
        <f t="shared" si="37"/>
        <v>91.13</v>
      </c>
      <c r="Q386" s="21">
        <f t="shared" si="37"/>
        <v>18.440000000000001</v>
      </c>
      <c r="R386" s="21">
        <f t="shared" si="37"/>
        <v>0</v>
      </c>
      <c r="S386" s="21">
        <f t="shared" si="37"/>
        <v>0</v>
      </c>
      <c r="T386" s="21">
        <f t="shared" si="37"/>
        <v>2.1</v>
      </c>
      <c r="U386" s="21">
        <f t="shared" si="37"/>
        <v>11.18</v>
      </c>
      <c r="V386" s="21">
        <f t="shared" si="37"/>
        <v>1597.73</v>
      </c>
      <c r="W386" s="21">
        <f t="shared" si="37"/>
        <v>2220.2200000000003</v>
      </c>
      <c r="X386" s="21">
        <f t="shared" si="37"/>
        <v>0</v>
      </c>
      <c r="Y386" s="21">
        <f t="shared" si="37"/>
        <v>1071.07</v>
      </c>
      <c r="Z386" s="21">
        <f t="shared" si="37"/>
        <v>1073.51</v>
      </c>
      <c r="AA386" s="21">
        <f t="shared" si="37"/>
        <v>2571.4499999999998</v>
      </c>
      <c r="AB386" s="21">
        <f t="shared" si="37"/>
        <v>2349.4499999999998</v>
      </c>
      <c r="AC386" s="21">
        <f t="shared" si="37"/>
        <v>801.5</v>
      </c>
      <c r="AD386" s="21">
        <f t="shared" si="37"/>
        <v>1441.4</v>
      </c>
      <c r="AE386" s="21">
        <f t="shared" si="37"/>
        <v>297.01</v>
      </c>
      <c r="AF386" s="21">
        <f t="shared" si="37"/>
        <v>1697.52</v>
      </c>
      <c r="AG386" s="21">
        <f t="shared" si="37"/>
        <v>1055.5300000000002</v>
      </c>
      <c r="AH386" s="21">
        <f t="shared" si="37"/>
        <v>1634.36</v>
      </c>
      <c r="AI386" s="21">
        <f t="shared" si="37"/>
        <v>1872.84</v>
      </c>
      <c r="AJ386" s="21">
        <f t="shared" si="37"/>
        <v>868.75</v>
      </c>
      <c r="AK386" s="21">
        <f t="shared" si="37"/>
        <v>1038.94</v>
      </c>
      <c r="AL386" s="21">
        <f t="shared" si="37"/>
        <v>4999.1499999999996</v>
      </c>
      <c r="AM386" s="21">
        <f t="shared" si="37"/>
        <v>266.69</v>
      </c>
      <c r="AN386" s="21">
        <f t="shared" si="37"/>
        <v>1306.44</v>
      </c>
      <c r="AO386" s="21">
        <f t="shared" si="37"/>
        <v>1107.6100000000001</v>
      </c>
      <c r="AP386" s="21">
        <f t="shared" si="37"/>
        <v>1153.98</v>
      </c>
      <c r="AQ386" s="21">
        <f t="shared" si="37"/>
        <v>634.79999999999995</v>
      </c>
      <c r="AR386" s="21">
        <f t="shared" si="37"/>
        <v>0.75</v>
      </c>
      <c r="AS386" s="21">
        <f t="shared" si="37"/>
        <v>0.24000000000000002</v>
      </c>
      <c r="AT386" s="21">
        <f t="shared" si="37"/>
        <v>0.16999999999999998</v>
      </c>
      <c r="AU386" s="21">
        <f t="shared" si="37"/>
        <v>0.4</v>
      </c>
      <c r="AV386" s="21">
        <f t="shared" si="37"/>
        <v>0.5</v>
      </c>
      <c r="AW386" s="21">
        <f t="shared" si="37"/>
        <v>1.6400000000000001</v>
      </c>
      <c r="AX386" s="21">
        <f t="shared" si="37"/>
        <v>0.16</v>
      </c>
      <c r="AY386" s="21">
        <f t="shared" si="37"/>
        <v>5.48</v>
      </c>
      <c r="AZ386" s="21">
        <f t="shared" si="37"/>
        <v>0.08</v>
      </c>
      <c r="BA386" s="21">
        <f t="shared" si="37"/>
        <v>1.5999999999999999</v>
      </c>
      <c r="BB386" s="21">
        <f t="shared" si="37"/>
        <v>0.02</v>
      </c>
      <c r="BC386" s="21">
        <f t="shared" si="37"/>
        <v>0.04</v>
      </c>
      <c r="BD386" s="21">
        <f t="shared" si="37"/>
        <v>0</v>
      </c>
      <c r="BE386" s="21">
        <f t="shared" ref="BE386:BP386" si="38">BE374+BE385</f>
        <v>0.11</v>
      </c>
      <c r="BF386" s="21">
        <f t="shared" si="38"/>
        <v>0.56999999999999995</v>
      </c>
      <c r="BG386" s="21">
        <f t="shared" si="38"/>
        <v>5.64</v>
      </c>
      <c r="BH386" s="21">
        <f t="shared" si="38"/>
        <v>0.01</v>
      </c>
      <c r="BI386" s="21">
        <f t="shared" si="38"/>
        <v>0</v>
      </c>
      <c r="BJ386" s="21">
        <f t="shared" si="38"/>
        <v>2.3200000000000003</v>
      </c>
      <c r="BK386" s="21">
        <f t="shared" si="38"/>
        <v>0.16</v>
      </c>
      <c r="BL386" s="21">
        <f t="shared" si="38"/>
        <v>0.06</v>
      </c>
      <c r="BM386" s="21">
        <f t="shared" si="38"/>
        <v>0</v>
      </c>
      <c r="BN386" s="21">
        <f t="shared" si="38"/>
        <v>0</v>
      </c>
      <c r="BO386" s="21">
        <f t="shared" si="38"/>
        <v>0</v>
      </c>
      <c r="BP386" s="21">
        <f t="shared" si="38"/>
        <v>1101.9000000000001</v>
      </c>
      <c r="BR386" s="19">
        <v>1064.6400000000001</v>
      </c>
      <c r="BZ386" s="43"/>
      <c r="CA386" s="43"/>
      <c r="CB386" s="43"/>
      <c r="CC386" s="43"/>
      <c r="CD386" s="43"/>
      <c r="CE386" s="43"/>
      <c r="CF386" s="43"/>
      <c r="CG386" s="43"/>
      <c r="CH386" s="43"/>
      <c r="CI386" s="43"/>
      <c r="CJ386" s="43"/>
      <c r="CK386" s="43"/>
      <c r="CL386" s="43"/>
      <c r="CM386" s="43"/>
      <c r="CN386" s="43"/>
      <c r="CO386" s="43"/>
      <c r="CP386" s="43"/>
      <c r="CQ386" s="43"/>
      <c r="CR386" s="43"/>
      <c r="CS386" s="43"/>
      <c r="CT386" s="43"/>
      <c r="CU386" s="43"/>
      <c r="CV386" s="43"/>
      <c r="CW386" s="43"/>
      <c r="CX386" s="43"/>
      <c r="CY386" s="43"/>
      <c r="CZ386" s="43"/>
      <c r="DA386" s="43"/>
      <c r="DB386" s="43"/>
      <c r="DC386" s="43"/>
      <c r="DD386" s="43"/>
      <c r="DE386" s="43"/>
      <c r="DF386" s="43"/>
      <c r="DG386" s="43"/>
      <c r="DH386" s="43"/>
      <c r="DI386" s="43"/>
      <c r="DJ386" s="43"/>
      <c r="DK386" s="43"/>
      <c r="DL386" s="43"/>
      <c r="DM386" s="43"/>
      <c r="DN386" s="43"/>
      <c r="DO386" s="43"/>
      <c r="DP386" s="43"/>
      <c r="DQ386" s="43"/>
      <c r="DR386" s="43"/>
      <c r="DS386" s="43"/>
      <c r="DT386" s="43"/>
      <c r="DU386" s="43"/>
      <c r="DV386" s="43"/>
      <c r="DW386" s="43"/>
      <c r="DX386" s="43"/>
      <c r="DY386" s="43"/>
      <c r="DZ386" s="43"/>
      <c r="EA386" s="43"/>
      <c r="EB386" s="43"/>
      <c r="EC386" s="43"/>
      <c r="ED386" s="43"/>
      <c r="EE386" s="43"/>
      <c r="EF386" s="43"/>
      <c r="EG386" s="43"/>
      <c r="EH386" s="43"/>
      <c r="EI386" s="43"/>
      <c r="EJ386" s="43"/>
      <c r="EK386" s="43"/>
      <c r="EL386" s="43"/>
      <c r="EM386" s="43"/>
      <c r="EN386" s="43"/>
      <c r="EO386" s="43"/>
      <c r="EP386" s="43"/>
      <c r="EQ386" s="43"/>
      <c r="ER386" s="43"/>
      <c r="ES386" s="43"/>
      <c r="ET386" s="43"/>
      <c r="EU386" s="43"/>
      <c r="EV386" s="43"/>
      <c r="EW386" s="43"/>
      <c r="EX386" s="43"/>
      <c r="EY386" s="43"/>
      <c r="EZ386" s="43"/>
      <c r="FA386" s="43"/>
      <c r="FB386" s="43"/>
      <c r="FC386" s="43"/>
      <c r="FD386" s="43"/>
      <c r="FE386" s="43"/>
      <c r="FF386" s="43"/>
      <c r="FG386" s="43"/>
      <c r="FH386" s="43"/>
      <c r="FI386" s="43"/>
      <c r="FJ386" s="43"/>
      <c r="FK386" s="43"/>
      <c r="FL386" s="43"/>
      <c r="FM386" s="43"/>
      <c r="FN386" s="43"/>
      <c r="FO386" s="43"/>
      <c r="FP386" s="43"/>
      <c r="FQ386" s="43"/>
      <c r="FR386" s="43"/>
      <c r="FS386" s="43"/>
      <c r="FT386" s="43"/>
      <c r="FU386" s="43"/>
      <c r="FV386" s="43"/>
      <c r="FW386" s="43"/>
      <c r="FX386" s="43"/>
      <c r="FY386" s="43"/>
      <c r="FZ386" s="43"/>
      <c r="GA386" s="43"/>
      <c r="GB386" s="43"/>
      <c r="GC386" s="43"/>
      <c r="GD386" s="43"/>
      <c r="GE386" s="43"/>
      <c r="GF386" s="43"/>
      <c r="GG386" s="43"/>
      <c r="GH386" s="43"/>
      <c r="GI386" s="43"/>
      <c r="GJ386" s="43"/>
      <c r="GK386" s="43"/>
      <c r="GL386" s="43"/>
      <c r="GM386" s="43"/>
      <c r="GN386" s="43"/>
      <c r="GO386" s="43"/>
      <c r="GP386" s="43"/>
      <c r="GQ386" s="43"/>
      <c r="GR386" s="43"/>
      <c r="GS386" s="43"/>
      <c r="GT386" s="43"/>
      <c r="GU386" s="43"/>
      <c r="GV386" s="43"/>
      <c r="GW386" s="43"/>
      <c r="GX386" s="43"/>
      <c r="GY386" s="43"/>
      <c r="GZ386" s="43"/>
      <c r="HA386" s="43"/>
      <c r="HB386" s="43"/>
      <c r="HC386" s="43"/>
      <c r="HD386" s="43"/>
      <c r="HE386" s="43"/>
      <c r="HF386" s="43"/>
      <c r="HG386" s="43"/>
      <c r="HH386" s="43"/>
      <c r="HI386" s="43"/>
      <c r="HJ386" s="43"/>
      <c r="HK386" s="43"/>
      <c r="HL386" s="43"/>
      <c r="HM386" s="43"/>
      <c r="HN386" s="43"/>
      <c r="HO386" s="43"/>
      <c r="HP386" s="43"/>
      <c r="HQ386" s="43"/>
      <c r="HR386" s="43"/>
      <c r="HS386" s="43"/>
      <c r="HT386" s="43"/>
      <c r="HU386" s="43"/>
      <c r="HV386" s="43"/>
      <c r="HW386" s="43"/>
      <c r="HX386" s="43"/>
      <c r="HY386" s="43"/>
      <c r="HZ386" s="43"/>
      <c r="IA386" s="43"/>
      <c r="IB386" s="43"/>
      <c r="IC386" s="43"/>
      <c r="ID386" s="43"/>
      <c r="IE386" s="43"/>
    </row>
    <row r="387" spans="1:239" s="5" customFormat="1" ht="15" x14ac:dyDescent="0.25">
      <c r="A387" s="37"/>
      <c r="C387" s="11"/>
      <c r="D387" s="11"/>
      <c r="E387" s="11"/>
      <c r="F387" s="11"/>
      <c r="G387" s="11"/>
      <c r="H387" s="11"/>
      <c r="I387" s="11"/>
      <c r="J387" s="11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  <c r="GE387" s="12"/>
      <c r="GF387" s="12"/>
      <c r="GG387" s="12"/>
      <c r="GH387" s="12"/>
      <c r="GI387" s="12"/>
      <c r="GJ387" s="12"/>
      <c r="GK387" s="12"/>
      <c r="GL387" s="12"/>
      <c r="GM387" s="12"/>
      <c r="GN387" s="12"/>
      <c r="GO387" s="12"/>
      <c r="GP387" s="12"/>
      <c r="GQ387" s="12"/>
      <c r="GR387" s="12"/>
      <c r="GS387" s="12"/>
      <c r="GT387" s="12"/>
      <c r="GU387" s="12"/>
      <c r="GV387" s="12"/>
      <c r="GW387" s="12"/>
      <c r="GX387" s="12"/>
      <c r="GY387" s="12"/>
      <c r="GZ387" s="12"/>
      <c r="HA387" s="12"/>
      <c r="HB387" s="12"/>
      <c r="HC387" s="12"/>
      <c r="HD387" s="12"/>
      <c r="HE387" s="12"/>
      <c r="HF387" s="12"/>
      <c r="HG387" s="12"/>
      <c r="HH387" s="12"/>
      <c r="HI387" s="12"/>
      <c r="HJ387" s="12"/>
      <c r="HK387" s="12"/>
      <c r="HL387" s="12"/>
      <c r="HM387" s="12"/>
      <c r="HN387" s="12"/>
      <c r="HO387" s="12"/>
      <c r="HP387" s="12"/>
      <c r="HQ387" s="12"/>
      <c r="HR387" s="12"/>
      <c r="HS387" s="12"/>
      <c r="HT387" s="12"/>
      <c r="HU387" s="12"/>
      <c r="HV387" s="12"/>
      <c r="HW387" s="12"/>
      <c r="HX387" s="12"/>
      <c r="HY387" s="12"/>
      <c r="HZ387" s="12"/>
      <c r="IA387" s="12"/>
      <c r="IB387" s="12"/>
      <c r="IC387" s="12"/>
      <c r="ID387" s="12"/>
      <c r="IE387" s="12"/>
    </row>
    <row r="388" spans="1:239" s="5" customFormat="1" ht="15" x14ac:dyDescent="0.25">
      <c r="A388" s="37"/>
      <c r="C388" s="11"/>
      <c r="D388" s="11"/>
      <c r="E388" s="11"/>
      <c r="F388" s="11"/>
      <c r="G388" s="11"/>
      <c r="H388" s="11"/>
      <c r="I388" s="11"/>
      <c r="J388" s="11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  <c r="GE388" s="12"/>
      <c r="GF388" s="12"/>
      <c r="GG388" s="12"/>
      <c r="GH388" s="12"/>
      <c r="GI388" s="12"/>
      <c r="GJ388" s="12"/>
      <c r="GK388" s="12"/>
      <c r="GL388" s="12"/>
      <c r="GM388" s="12"/>
      <c r="GN388" s="12"/>
      <c r="GO388" s="12"/>
      <c r="GP388" s="12"/>
      <c r="GQ388" s="12"/>
      <c r="GR388" s="12"/>
      <c r="GS388" s="12"/>
      <c r="GT388" s="12"/>
      <c r="GU388" s="12"/>
      <c r="GV388" s="12"/>
      <c r="GW388" s="12"/>
      <c r="GX388" s="12"/>
      <c r="GY388" s="12"/>
      <c r="GZ388" s="12"/>
      <c r="HA388" s="12"/>
      <c r="HB388" s="12"/>
      <c r="HC388" s="12"/>
      <c r="HD388" s="12"/>
      <c r="HE388" s="12"/>
      <c r="HF388" s="12"/>
      <c r="HG388" s="12"/>
      <c r="HH388" s="12"/>
      <c r="HI388" s="12"/>
      <c r="HJ388" s="12"/>
      <c r="HK388" s="12"/>
      <c r="HL388" s="12"/>
      <c r="HM388" s="12"/>
      <c r="HN388" s="12"/>
      <c r="HO388" s="12"/>
      <c r="HP388" s="12"/>
      <c r="HQ388" s="12"/>
      <c r="HR388" s="12"/>
      <c r="HS388" s="12"/>
      <c r="HT388" s="12"/>
      <c r="HU388" s="12"/>
      <c r="HV388" s="12"/>
      <c r="HW388" s="12"/>
      <c r="HX388" s="12"/>
      <c r="HY388" s="12"/>
      <c r="HZ388" s="12"/>
      <c r="IA388" s="12"/>
      <c r="IB388" s="12"/>
      <c r="IC388" s="12"/>
      <c r="ID388" s="12"/>
      <c r="IE388" s="12"/>
    </row>
    <row r="389" spans="1:239" s="5" customFormat="1" ht="15" x14ac:dyDescent="0.25">
      <c r="A389" s="37"/>
      <c r="C389" s="11"/>
      <c r="D389" s="11"/>
      <c r="E389" s="11"/>
      <c r="F389" s="11"/>
      <c r="G389" s="11"/>
      <c r="H389" s="11"/>
      <c r="I389" s="11"/>
      <c r="J389" s="11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  <c r="GE389" s="12"/>
      <c r="GF389" s="12"/>
      <c r="GG389" s="12"/>
      <c r="GH389" s="12"/>
      <c r="GI389" s="12"/>
      <c r="GJ389" s="12"/>
      <c r="GK389" s="12"/>
      <c r="GL389" s="12"/>
      <c r="GM389" s="12"/>
      <c r="GN389" s="12"/>
      <c r="GO389" s="12"/>
      <c r="GP389" s="12"/>
      <c r="GQ389" s="12"/>
      <c r="GR389" s="12"/>
      <c r="GS389" s="12"/>
      <c r="GT389" s="12"/>
      <c r="GU389" s="12"/>
      <c r="GV389" s="12"/>
      <c r="GW389" s="12"/>
      <c r="GX389" s="12"/>
      <c r="GY389" s="12"/>
      <c r="GZ389" s="12"/>
      <c r="HA389" s="12"/>
      <c r="HB389" s="12"/>
      <c r="HC389" s="12"/>
      <c r="HD389" s="12"/>
      <c r="HE389" s="12"/>
      <c r="HF389" s="12"/>
      <c r="HG389" s="12"/>
      <c r="HH389" s="12"/>
      <c r="HI389" s="12"/>
      <c r="HJ389" s="12"/>
      <c r="HK389" s="12"/>
      <c r="HL389" s="12"/>
      <c r="HM389" s="12"/>
      <c r="HN389" s="12"/>
      <c r="HO389" s="12"/>
      <c r="HP389" s="12"/>
      <c r="HQ389" s="12"/>
      <c r="HR389" s="12"/>
      <c r="HS389" s="12"/>
      <c r="HT389" s="12"/>
      <c r="HU389" s="12"/>
      <c r="HV389" s="12"/>
      <c r="HW389" s="12"/>
      <c r="HX389" s="12"/>
      <c r="HY389" s="12"/>
      <c r="HZ389" s="12"/>
      <c r="IA389" s="12"/>
      <c r="IB389" s="12"/>
      <c r="IC389" s="12"/>
      <c r="ID389" s="12"/>
      <c r="IE389" s="12"/>
    </row>
    <row r="390" spans="1:239" s="5" customFormat="1" ht="15" x14ac:dyDescent="0.25">
      <c r="A390" s="37"/>
      <c r="C390" s="11"/>
      <c r="D390" s="11"/>
      <c r="E390" s="11"/>
      <c r="F390" s="11"/>
      <c r="G390" s="11"/>
      <c r="H390" s="11"/>
      <c r="I390" s="11"/>
      <c r="J390" s="11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  <c r="GE390" s="12"/>
      <c r="GF390" s="12"/>
      <c r="GG390" s="12"/>
      <c r="GH390" s="12"/>
      <c r="GI390" s="12"/>
      <c r="GJ390" s="12"/>
      <c r="GK390" s="12"/>
      <c r="GL390" s="12"/>
      <c r="GM390" s="12"/>
      <c r="GN390" s="12"/>
      <c r="GO390" s="12"/>
      <c r="GP390" s="12"/>
      <c r="GQ390" s="12"/>
      <c r="GR390" s="12"/>
      <c r="GS390" s="12"/>
      <c r="GT390" s="12"/>
      <c r="GU390" s="12"/>
      <c r="GV390" s="12"/>
      <c r="GW390" s="12"/>
      <c r="GX390" s="12"/>
      <c r="GY390" s="12"/>
      <c r="GZ390" s="12"/>
      <c r="HA390" s="12"/>
      <c r="HB390" s="12"/>
      <c r="HC390" s="12"/>
      <c r="HD390" s="12"/>
      <c r="HE390" s="12"/>
      <c r="HF390" s="12"/>
      <c r="HG390" s="12"/>
      <c r="HH390" s="12"/>
      <c r="HI390" s="12"/>
      <c r="HJ390" s="12"/>
      <c r="HK390" s="12"/>
      <c r="HL390" s="12"/>
      <c r="HM390" s="12"/>
      <c r="HN390" s="12"/>
      <c r="HO390" s="12"/>
      <c r="HP390" s="12"/>
      <c r="HQ390" s="12"/>
      <c r="HR390" s="12"/>
      <c r="HS390" s="12"/>
      <c r="HT390" s="12"/>
      <c r="HU390" s="12"/>
      <c r="HV390" s="12"/>
      <c r="HW390" s="12"/>
      <c r="HX390" s="12"/>
      <c r="HY390" s="12"/>
      <c r="HZ390" s="12"/>
      <c r="IA390" s="12"/>
      <c r="IB390" s="12"/>
      <c r="IC390" s="12"/>
      <c r="ID390" s="12"/>
      <c r="IE390" s="12"/>
    </row>
    <row r="391" spans="1:239" s="5" customFormat="1" ht="15" x14ac:dyDescent="0.25">
      <c r="A391" s="37"/>
      <c r="C391" s="11"/>
      <c r="D391" s="11"/>
      <c r="E391" s="11"/>
      <c r="F391" s="11"/>
      <c r="G391" s="11"/>
      <c r="H391" s="11"/>
      <c r="I391" s="11"/>
      <c r="J391" s="11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  <c r="GE391" s="12"/>
      <c r="GF391" s="12"/>
      <c r="GG391" s="12"/>
      <c r="GH391" s="12"/>
      <c r="GI391" s="12"/>
      <c r="GJ391" s="12"/>
      <c r="GK391" s="12"/>
      <c r="GL391" s="12"/>
      <c r="GM391" s="12"/>
      <c r="GN391" s="12"/>
      <c r="GO391" s="12"/>
      <c r="GP391" s="12"/>
      <c r="GQ391" s="12"/>
      <c r="GR391" s="12"/>
      <c r="GS391" s="12"/>
      <c r="GT391" s="12"/>
      <c r="GU391" s="12"/>
      <c r="GV391" s="12"/>
      <c r="GW391" s="12"/>
      <c r="GX391" s="12"/>
      <c r="GY391" s="12"/>
      <c r="GZ391" s="12"/>
      <c r="HA391" s="12"/>
      <c r="HB391" s="12"/>
      <c r="HC391" s="12"/>
      <c r="HD391" s="12"/>
      <c r="HE391" s="12"/>
      <c r="HF391" s="12"/>
      <c r="HG391" s="12"/>
      <c r="HH391" s="12"/>
      <c r="HI391" s="12"/>
      <c r="HJ391" s="12"/>
      <c r="HK391" s="12"/>
      <c r="HL391" s="12"/>
      <c r="HM391" s="12"/>
      <c r="HN391" s="12"/>
      <c r="HO391" s="12"/>
      <c r="HP391" s="12"/>
      <c r="HQ391" s="12"/>
      <c r="HR391" s="12"/>
      <c r="HS391" s="12"/>
      <c r="HT391" s="12"/>
      <c r="HU391" s="12"/>
      <c r="HV391" s="12"/>
      <c r="HW391" s="12"/>
      <c r="HX391" s="12"/>
      <c r="HY391" s="12"/>
      <c r="HZ391" s="12"/>
      <c r="IA391" s="12"/>
      <c r="IB391" s="12"/>
      <c r="IC391" s="12"/>
      <c r="ID391" s="12"/>
      <c r="IE391" s="12"/>
    </row>
    <row r="392" spans="1:239" s="5" customFormat="1" ht="15" x14ac:dyDescent="0.25">
      <c r="A392" s="37"/>
      <c r="C392" s="11"/>
      <c r="D392" s="11"/>
      <c r="E392" s="11"/>
      <c r="F392" s="11"/>
      <c r="G392" s="11"/>
      <c r="H392" s="11"/>
      <c r="I392" s="11"/>
      <c r="J392" s="11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  <c r="GE392" s="12"/>
      <c r="GF392" s="12"/>
      <c r="GG392" s="12"/>
      <c r="GH392" s="12"/>
      <c r="GI392" s="12"/>
      <c r="GJ392" s="12"/>
      <c r="GK392" s="12"/>
      <c r="GL392" s="12"/>
      <c r="GM392" s="12"/>
      <c r="GN392" s="12"/>
      <c r="GO392" s="12"/>
      <c r="GP392" s="12"/>
      <c r="GQ392" s="12"/>
      <c r="GR392" s="12"/>
      <c r="GS392" s="12"/>
      <c r="GT392" s="12"/>
      <c r="GU392" s="12"/>
      <c r="GV392" s="12"/>
      <c r="GW392" s="12"/>
      <c r="GX392" s="12"/>
      <c r="GY392" s="12"/>
      <c r="GZ392" s="12"/>
      <c r="HA392" s="12"/>
      <c r="HB392" s="12"/>
      <c r="HC392" s="12"/>
      <c r="HD392" s="12"/>
      <c r="HE392" s="12"/>
      <c r="HF392" s="12"/>
      <c r="HG392" s="12"/>
      <c r="HH392" s="12"/>
      <c r="HI392" s="12"/>
      <c r="HJ392" s="12"/>
      <c r="HK392" s="12"/>
      <c r="HL392" s="12"/>
      <c r="HM392" s="12"/>
      <c r="HN392" s="12"/>
      <c r="HO392" s="12"/>
      <c r="HP392" s="12"/>
      <c r="HQ392" s="12"/>
      <c r="HR392" s="12"/>
      <c r="HS392" s="12"/>
      <c r="HT392" s="12"/>
      <c r="HU392" s="12"/>
      <c r="HV392" s="12"/>
      <c r="HW392" s="12"/>
      <c r="HX392" s="12"/>
      <c r="HY392" s="12"/>
      <c r="HZ392" s="12"/>
      <c r="IA392" s="12"/>
      <c r="IB392" s="12"/>
      <c r="IC392" s="12"/>
      <c r="ID392" s="12"/>
      <c r="IE392" s="12"/>
    </row>
    <row r="393" spans="1:239" s="5" customFormat="1" ht="15" x14ac:dyDescent="0.25">
      <c r="A393" s="37"/>
      <c r="C393" s="11"/>
      <c r="D393" s="11"/>
      <c r="E393" s="11"/>
      <c r="F393" s="11"/>
      <c r="G393" s="11"/>
      <c r="H393" s="11"/>
      <c r="I393" s="11"/>
      <c r="J393" s="11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</row>
    <row r="394" spans="1:239" s="5" customFormat="1" ht="15" x14ac:dyDescent="0.25">
      <c r="A394" s="37"/>
      <c r="C394" s="11"/>
      <c r="D394" s="11"/>
      <c r="E394" s="11"/>
      <c r="F394" s="11"/>
      <c r="G394" s="11"/>
      <c r="H394" s="11"/>
      <c r="I394" s="11"/>
      <c r="J394" s="11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  <c r="GE394" s="12"/>
      <c r="GF394" s="12"/>
      <c r="GG394" s="12"/>
      <c r="GH394" s="12"/>
      <c r="GI394" s="12"/>
      <c r="GJ394" s="12"/>
      <c r="GK394" s="12"/>
      <c r="GL394" s="12"/>
      <c r="GM394" s="12"/>
      <c r="GN394" s="12"/>
      <c r="GO394" s="12"/>
      <c r="GP394" s="12"/>
      <c r="GQ394" s="12"/>
      <c r="GR394" s="12"/>
      <c r="GS394" s="12"/>
      <c r="GT394" s="12"/>
      <c r="GU394" s="12"/>
      <c r="GV394" s="12"/>
      <c r="GW394" s="12"/>
      <c r="GX394" s="12"/>
      <c r="GY394" s="12"/>
      <c r="GZ394" s="12"/>
      <c r="HA394" s="12"/>
      <c r="HB394" s="12"/>
      <c r="HC394" s="12"/>
      <c r="HD394" s="12"/>
      <c r="HE394" s="12"/>
      <c r="HF394" s="12"/>
      <c r="HG394" s="12"/>
      <c r="HH394" s="12"/>
      <c r="HI394" s="12"/>
      <c r="HJ394" s="12"/>
      <c r="HK394" s="12"/>
      <c r="HL394" s="12"/>
      <c r="HM394" s="12"/>
      <c r="HN394" s="12"/>
      <c r="HO394" s="12"/>
      <c r="HP394" s="12"/>
      <c r="HQ394" s="12"/>
      <c r="HR394" s="12"/>
      <c r="HS394" s="12"/>
      <c r="HT394" s="12"/>
      <c r="HU394" s="12"/>
      <c r="HV394" s="12"/>
      <c r="HW394" s="12"/>
      <c r="HX394" s="12"/>
      <c r="HY394" s="12"/>
      <c r="HZ394" s="12"/>
      <c r="IA394" s="12"/>
      <c r="IB394" s="12"/>
      <c r="IC394" s="12"/>
      <c r="ID394" s="12"/>
      <c r="IE394" s="12"/>
    </row>
    <row r="395" spans="1:239" s="5" customFormat="1" ht="15" x14ac:dyDescent="0.25">
      <c r="A395" s="37"/>
      <c r="C395" s="11"/>
      <c r="D395" s="11"/>
      <c r="E395" s="11"/>
      <c r="F395" s="11"/>
      <c r="G395" s="11"/>
      <c r="H395" s="11"/>
      <c r="I395" s="11"/>
      <c r="J395" s="11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  <c r="GE395" s="12"/>
      <c r="GF395" s="12"/>
      <c r="GG395" s="12"/>
      <c r="GH395" s="12"/>
      <c r="GI395" s="12"/>
      <c r="GJ395" s="12"/>
      <c r="GK395" s="12"/>
      <c r="GL395" s="12"/>
      <c r="GM395" s="12"/>
      <c r="GN395" s="12"/>
      <c r="GO395" s="12"/>
      <c r="GP395" s="12"/>
      <c r="GQ395" s="12"/>
      <c r="GR395" s="12"/>
      <c r="GS395" s="12"/>
      <c r="GT395" s="12"/>
      <c r="GU395" s="12"/>
      <c r="GV395" s="12"/>
      <c r="GW395" s="12"/>
      <c r="GX395" s="12"/>
      <c r="GY395" s="12"/>
      <c r="GZ395" s="12"/>
      <c r="HA395" s="12"/>
      <c r="HB395" s="12"/>
      <c r="HC395" s="12"/>
      <c r="HD395" s="12"/>
      <c r="HE395" s="12"/>
      <c r="HF395" s="12"/>
      <c r="HG395" s="12"/>
      <c r="HH395" s="12"/>
      <c r="HI395" s="12"/>
      <c r="HJ395" s="12"/>
      <c r="HK395" s="12"/>
      <c r="HL395" s="12"/>
      <c r="HM395" s="12"/>
      <c r="HN395" s="12"/>
      <c r="HO395" s="12"/>
      <c r="HP395" s="12"/>
      <c r="HQ395" s="12"/>
      <c r="HR395" s="12"/>
      <c r="HS395" s="12"/>
      <c r="HT395" s="12"/>
      <c r="HU395" s="12"/>
      <c r="HV395" s="12"/>
      <c r="HW395" s="12"/>
      <c r="HX395" s="12"/>
      <c r="HY395" s="12"/>
      <c r="HZ395" s="12"/>
      <c r="IA395" s="12"/>
      <c r="IB395" s="12"/>
      <c r="IC395" s="12"/>
      <c r="ID395" s="12"/>
      <c r="IE395" s="12"/>
    </row>
    <row r="396" spans="1:239" s="5" customFormat="1" ht="15" x14ac:dyDescent="0.25">
      <c r="A396" s="37"/>
      <c r="C396" s="11"/>
      <c r="D396" s="11"/>
      <c r="E396" s="11"/>
      <c r="F396" s="11"/>
      <c r="G396" s="11"/>
      <c r="H396" s="11"/>
      <c r="I396" s="11"/>
      <c r="J396" s="11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  <c r="GE396" s="12"/>
      <c r="GF396" s="12"/>
      <c r="GG396" s="12"/>
      <c r="GH396" s="12"/>
      <c r="GI396" s="12"/>
      <c r="GJ396" s="12"/>
      <c r="GK396" s="12"/>
      <c r="GL396" s="12"/>
      <c r="GM396" s="12"/>
      <c r="GN396" s="12"/>
      <c r="GO396" s="12"/>
      <c r="GP396" s="12"/>
      <c r="GQ396" s="12"/>
      <c r="GR396" s="12"/>
      <c r="GS396" s="12"/>
      <c r="GT396" s="12"/>
      <c r="GU396" s="12"/>
      <c r="GV396" s="12"/>
      <c r="GW396" s="12"/>
      <c r="GX396" s="12"/>
      <c r="GY396" s="12"/>
      <c r="GZ396" s="12"/>
      <c r="HA396" s="12"/>
      <c r="HB396" s="12"/>
      <c r="HC396" s="12"/>
      <c r="HD396" s="12"/>
      <c r="HE396" s="12"/>
      <c r="HF396" s="12"/>
      <c r="HG396" s="12"/>
      <c r="HH396" s="12"/>
      <c r="HI396" s="12"/>
      <c r="HJ396" s="12"/>
      <c r="HK396" s="12"/>
      <c r="HL396" s="12"/>
      <c r="HM396" s="12"/>
      <c r="HN396" s="12"/>
      <c r="HO396" s="12"/>
      <c r="HP396" s="12"/>
      <c r="HQ396" s="12"/>
      <c r="HR396" s="12"/>
      <c r="HS396" s="12"/>
      <c r="HT396" s="12"/>
      <c r="HU396" s="12"/>
      <c r="HV396" s="12"/>
      <c r="HW396" s="12"/>
      <c r="HX396" s="12"/>
      <c r="HY396" s="12"/>
      <c r="HZ396" s="12"/>
      <c r="IA396" s="12"/>
      <c r="IB396" s="12"/>
      <c r="IC396" s="12"/>
      <c r="ID396" s="12"/>
      <c r="IE396" s="12"/>
    </row>
    <row r="397" spans="1:239" s="5" customFormat="1" ht="15" x14ac:dyDescent="0.25">
      <c r="A397" s="37"/>
      <c r="C397" s="11"/>
      <c r="D397" s="11"/>
      <c r="E397" s="11"/>
      <c r="F397" s="11"/>
      <c r="G397" s="11"/>
      <c r="H397" s="11"/>
      <c r="I397" s="11"/>
      <c r="J397" s="11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  <c r="GE397" s="12"/>
      <c r="GF397" s="12"/>
      <c r="GG397" s="12"/>
      <c r="GH397" s="12"/>
      <c r="GI397" s="12"/>
      <c r="GJ397" s="12"/>
      <c r="GK397" s="12"/>
      <c r="GL397" s="12"/>
      <c r="GM397" s="12"/>
      <c r="GN397" s="12"/>
      <c r="GO397" s="12"/>
      <c r="GP397" s="12"/>
      <c r="GQ397" s="12"/>
      <c r="GR397" s="12"/>
      <c r="GS397" s="12"/>
      <c r="GT397" s="12"/>
      <c r="GU397" s="12"/>
      <c r="GV397" s="12"/>
      <c r="GW397" s="12"/>
      <c r="GX397" s="12"/>
      <c r="GY397" s="12"/>
      <c r="GZ397" s="12"/>
      <c r="HA397" s="12"/>
      <c r="HB397" s="12"/>
      <c r="HC397" s="12"/>
      <c r="HD397" s="12"/>
      <c r="HE397" s="12"/>
      <c r="HF397" s="12"/>
      <c r="HG397" s="12"/>
      <c r="HH397" s="12"/>
      <c r="HI397" s="12"/>
      <c r="HJ397" s="12"/>
      <c r="HK397" s="12"/>
      <c r="HL397" s="12"/>
      <c r="HM397" s="12"/>
      <c r="HN397" s="12"/>
      <c r="HO397" s="12"/>
      <c r="HP397" s="12"/>
      <c r="HQ397" s="12"/>
      <c r="HR397" s="12"/>
      <c r="HS397" s="12"/>
      <c r="HT397" s="12"/>
      <c r="HU397" s="12"/>
      <c r="HV397" s="12"/>
      <c r="HW397" s="12"/>
      <c r="HX397" s="12"/>
      <c r="HY397" s="12"/>
      <c r="HZ397" s="12"/>
      <c r="IA397" s="12"/>
      <c r="IB397" s="12"/>
      <c r="IC397" s="12"/>
      <c r="ID397" s="12"/>
      <c r="IE397" s="12"/>
    </row>
    <row r="398" spans="1:239" s="5" customFormat="1" ht="15" x14ac:dyDescent="0.25">
      <c r="A398" s="37"/>
      <c r="C398" s="11"/>
      <c r="D398" s="11"/>
      <c r="E398" s="11"/>
      <c r="F398" s="11"/>
      <c r="G398" s="11"/>
      <c r="H398" s="11"/>
      <c r="I398" s="11"/>
      <c r="J398" s="11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  <c r="GE398" s="12"/>
      <c r="GF398" s="12"/>
      <c r="GG398" s="12"/>
      <c r="GH398" s="12"/>
      <c r="GI398" s="12"/>
      <c r="GJ398" s="12"/>
      <c r="GK398" s="12"/>
      <c r="GL398" s="12"/>
      <c r="GM398" s="12"/>
      <c r="GN398" s="12"/>
      <c r="GO398" s="12"/>
      <c r="GP398" s="12"/>
      <c r="GQ398" s="12"/>
      <c r="GR398" s="12"/>
      <c r="GS398" s="12"/>
      <c r="GT398" s="12"/>
      <c r="GU398" s="12"/>
      <c r="GV398" s="12"/>
      <c r="GW398" s="12"/>
      <c r="GX398" s="12"/>
      <c r="GY398" s="12"/>
      <c r="GZ398" s="12"/>
      <c r="HA398" s="12"/>
      <c r="HB398" s="12"/>
      <c r="HC398" s="12"/>
      <c r="HD398" s="12"/>
      <c r="HE398" s="12"/>
      <c r="HF398" s="12"/>
      <c r="HG398" s="12"/>
      <c r="HH398" s="12"/>
      <c r="HI398" s="12"/>
      <c r="HJ398" s="12"/>
      <c r="HK398" s="12"/>
      <c r="HL398" s="12"/>
      <c r="HM398" s="12"/>
      <c r="HN398" s="12"/>
      <c r="HO398" s="12"/>
      <c r="HP398" s="12"/>
      <c r="HQ398" s="12"/>
      <c r="HR398" s="12"/>
      <c r="HS398" s="12"/>
      <c r="HT398" s="12"/>
      <c r="HU398" s="12"/>
      <c r="HV398" s="12"/>
      <c r="HW398" s="12"/>
      <c r="HX398" s="12"/>
      <c r="HY398" s="12"/>
      <c r="HZ398" s="12"/>
      <c r="IA398" s="12"/>
      <c r="IB398" s="12"/>
      <c r="IC398" s="12"/>
      <c r="ID398" s="12"/>
      <c r="IE398" s="12"/>
    </row>
    <row r="399" spans="1:239" s="5" customFormat="1" ht="15" x14ac:dyDescent="0.25">
      <c r="A399" s="37"/>
      <c r="C399" s="11"/>
      <c r="D399" s="11"/>
      <c r="E399" s="11"/>
      <c r="F399" s="11"/>
      <c r="G399" s="11"/>
      <c r="H399" s="11"/>
      <c r="I399" s="11"/>
      <c r="J399" s="11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  <c r="GE399" s="12"/>
      <c r="GF399" s="12"/>
      <c r="GG399" s="12"/>
      <c r="GH399" s="12"/>
      <c r="GI399" s="12"/>
      <c r="GJ399" s="12"/>
      <c r="GK399" s="12"/>
      <c r="GL399" s="12"/>
      <c r="GM399" s="12"/>
      <c r="GN399" s="12"/>
      <c r="GO399" s="12"/>
      <c r="GP399" s="12"/>
      <c r="GQ399" s="12"/>
      <c r="GR399" s="12"/>
      <c r="GS399" s="12"/>
      <c r="GT399" s="12"/>
      <c r="GU399" s="12"/>
      <c r="GV399" s="12"/>
      <c r="GW399" s="12"/>
      <c r="GX399" s="12"/>
      <c r="GY399" s="12"/>
      <c r="GZ399" s="12"/>
      <c r="HA399" s="12"/>
      <c r="HB399" s="12"/>
      <c r="HC399" s="12"/>
      <c r="HD399" s="12"/>
      <c r="HE399" s="12"/>
      <c r="HF399" s="12"/>
      <c r="HG399" s="12"/>
      <c r="HH399" s="12"/>
      <c r="HI399" s="12"/>
      <c r="HJ399" s="12"/>
      <c r="HK399" s="12"/>
      <c r="HL399" s="12"/>
      <c r="HM399" s="12"/>
      <c r="HN399" s="12"/>
      <c r="HO399" s="12"/>
      <c r="HP399" s="12"/>
      <c r="HQ399" s="12"/>
      <c r="HR399" s="12"/>
      <c r="HS399" s="12"/>
      <c r="HT399" s="12"/>
      <c r="HU399" s="12"/>
      <c r="HV399" s="12"/>
      <c r="HW399" s="12"/>
      <c r="HX399" s="12"/>
      <c r="HY399" s="12"/>
      <c r="HZ399" s="12"/>
      <c r="IA399" s="12"/>
      <c r="IB399" s="12"/>
      <c r="IC399" s="12"/>
      <c r="ID399" s="12"/>
      <c r="IE399" s="12"/>
    </row>
    <row r="400" spans="1:239" s="5" customFormat="1" ht="15" x14ac:dyDescent="0.25">
      <c r="A400" s="37"/>
      <c r="C400" s="11"/>
      <c r="D400" s="11"/>
      <c r="E400" s="11"/>
      <c r="F400" s="11"/>
      <c r="G400" s="11"/>
      <c r="H400" s="11"/>
      <c r="I400" s="11"/>
      <c r="J400" s="11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  <c r="GE400" s="12"/>
      <c r="GF400" s="12"/>
      <c r="GG400" s="12"/>
      <c r="GH400" s="12"/>
      <c r="GI400" s="12"/>
      <c r="GJ400" s="12"/>
      <c r="GK400" s="12"/>
      <c r="GL400" s="12"/>
      <c r="GM400" s="12"/>
      <c r="GN400" s="12"/>
      <c r="GO400" s="12"/>
      <c r="GP400" s="12"/>
      <c r="GQ400" s="12"/>
      <c r="GR400" s="12"/>
      <c r="GS400" s="12"/>
      <c r="GT400" s="12"/>
      <c r="GU400" s="12"/>
      <c r="GV400" s="12"/>
      <c r="GW400" s="12"/>
      <c r="GX400" s="12"/>
      <c r="GY400" s="12"/>
      <c r="GZ400" s="12"/>
      <c r="HA400" s="12"/>
      <c r="HB400" s="12"/>
      <c r="HC400" s="12"/>
      <c r="HD400" s="12"/>
      <c r="HE400" s="12"/>
      <c r="HF400" s="12"/>
      <c r="HG400" s="12"/>
      <c r="HH400" s="12"/>
      <c r="HI400" s="12"/>
      <c r="HJ400" s="12"/>
      <c r="HK400" s="12"/>
      <c r="HL400" s="12"/>
      <c r="HM400" s="12"/>
      <c r="HN400" s="12"/>
      <c r="HO400" s="12"/>
      <c r="HP400" s="12"/>
      <c r="HQ400" s="12"/>
      <c r="HR400" s="12"/>
      <c r="HS400" s="12"/>
      <c r="HT400" s="12"/>
      <c r="HU400" s="12"/>
      <c r="HV400" s="12"/>
      <c r="HW400" s="12"/>
      <c r="HX400" s="12"/>
      <c r="HY400" s="12"/>
      <c r="HZ400" s="12"/>
      <c r="IA400" s="12"/>
      <c r="IB400" s="12"/>
      <c r="IC400" s="12"/>
      <c r="ID400" s="12"/>
      <c r="IE400" s="12"/>
    </row>
    <row r="401" spans="1:239" s="5" customFormat="1" ht="15" x14ac:dyDescent="0.25">
      <c r="A401" s="37"/>
      <c r="C401" s="11"/>
      <c r="D401" s="11"/>
      <c r="E401" s="11"/>
      <c r="F401" s="11"/>
      <c r="G401" s="11"/>
      <c r="H401" s="11"/>
      <c r="I401" s="11"/>
      <c r="J401" s="11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  <c r="GE401" s="12"/>
      <c r="GF401" s="12"/>
      <c r="GG401" s="12"/>
      <c r="GH401" s="12"/>
      <c r="GI401" s="12"/>
      <c r="GJ401" s="12"/>
      <c r="GK401" s="12"/>
      <c r="GL401" s="12"/>
      <c r="GM401" s="12"/>
      <c r="GN401" s="12"/>
      <c r="GO401" s="12"/>
      <c r="GP401" s="12"/>
      <c r="GQ401" s="12"/>
      <c r="GR401" s="12"/>
      <c r="GS401" s="12"/>
      <c r="GT401" s="12"/>
      <c r="GU401" s="12"/>
      <c r="GV401" s="12"/>
      <c r="GW401" s="12"/>
      <c r="GX401" s="12"/>
      <c r="GY401" s="12"/>
      <c r="GZ401" s="12"/>
      <c r="HA401" s="12"/>
      <c r="HB401" s="12"/>
      <c r="HC401" s="12"/>
      <c r="HD401" s="12"/>
      <c r="HE401" s="12"/>
      <c r="HF401" s="12"/>
      <c r="HG401" s="12"/>
      <c r="HH401" s="12"/>
      <c r="HI401" s="12"/>
      <c r="HJ401" s="12"/>
      <c r="HK401" s="12"/>
      <c r="HL401" s="12"/>
      <c r="HM401" s="12"/>
      <c r="HN401" s="12"/>
      <c r="HO401" s="12"/>
      <c r="HP401" s="12"/>
      <c r="HQ401" s="12"/>
      <c r="HR401" s="12"/>
      <c r="HS401" s="12"/>
      <c r="HT401" s="12"/>
      <c r="HU401" s="12"/>
      <c r="HV401" s="12"/>
      <c r="HW401" s="12"/>
      <c r="HX401" s="12"/>
      <c r="HY401" s="12"/>
      <c r="HZ401" s="12"/>
      <c r="IA401" s="12"/>
      <c r="IB401" s="12"/>
      <c r="IC401" s="12"/>
      <c r="ID401" s="12"/>
      <c r="IE401" s="12"/>
    </row>
    <row r="402" spans="1:239" s="5" customFormat="1" ht="15" x14ac:dyDescent="0.25">
      <c r="A402" s="37"/>
      <c r="B402" s="5" t="s">
        <v>89</v>
      </c>
      <c r="C402" s="11"/>
      <c r="D402" s="11"/>
      <c r="E402" s="11"/>
      <c r="F402" s="11"/>
      <c r="G402" s="11"/>
      <c r="H402" s="11"/>
      <c r="I402" s="11"/>
      <c r="J402" s="11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  <c r="GE402" s="12"/>
      <c r="GF402" s="12"/>
      <c r="GG402" s="12"/>
      <c r="GH402" s="12"/>
      <c r="GI402" s="12"/>
      <c r="GJ402" s="12"/>
      <c r="GK402" s="12"/>
      <c r="GL402" s="12"/>
      <c r="GM402" s="12"/>
      <c r="GN402" s="12"/>
      <c r="GO402" s="12"/>
      <c r="GP402" s="12"/>
      <c r="GQ402" s="12"/>
      <c r="GR402" s="12"/>
      <c r="GS402" s="12"/>
      <c r="GT402" s="12"/>
      <c r="GU402" s="12"/>
      <c r="GV402" s="12"/>
      <c r="GW402" s="12"/>
      <c r="GX402" s="12"/>
      <c r="GY402" s="12"/>
      <c r="GZ402" s="12"/>
      <c r="HA402" s="12"/>
      <c r="HB402" s="12"/>
      <c r="HC402" s="12"/>
      <c r="HD402" s="12"/>
      <c r="HE402" s="12"/>
      <c r="HF402" s="12"/>
      <c r="HG402" s="12"/>
      <c r="HH402" s="12"/>
      <c r="HI402" s="12"/>
      <c r="HJ402" s="12"/>
      <c r="HK402" s="12"/>
      <c r="HL402" s="12"/>
      <c r="HM402" s="12"/>
      <c r="HN402" s="12"/>
      <c r="HO402" s="12"/>
      <c r="HP402" s="12"/>
      <c r="HQ402" s="12"/>
      <c r="HR402" s="12"/>
      <c r="HS402" s="12"/>
      <c r="HT402" s="12"/>
      <c r="HU402" s="12"/>
      <c r="HV402" s="12"/>
      <c r="HW402" s="12"/>
      <c r="HX402" s="12"/>
      <c r="HY402" s="12"/>
      <c r="HZ402" s="12"/>
      <c r="IA402" s="12"/>
      <c r="IB402" s="12"/>
      <c r="IC402" s="12"/>
      <c r="ID402" s="12"/>
      <c r="IE402" s="12"/>
    </row>
    <row r="403" spans="1:239" s="5" customFormat="1" ht="15" x14ac:dyDescent="0.25">
      <c r="A403" s="32" t="s">
        <v>157</v>
      </c>
      <c r="B403" s="29" t="s">
        <v>0</v>
      </c>
      <c r="C403" s="29" t="s">
        <v>6</v>
      </c>
      <c r="D403" s="35" t="s">
        <v>158</v>
      </c>
      <c r="E403" s="29" t="s">
        <v>2</v>
      </c>
      <c r="F403" s="29"/>
      <c r="G403" s="29" t="s">
        <v>8</v>
      </c>
      <c r="H403" s="29"/>
      <c r="I403" s="29" t="s">
        <v>7</v>
      </c>
      <c r="J403" s="30" t="s">
        <v>5</v>
      </c>
      <c r="K403" s="5" t="s">
        <v>9</v>
      </c>
      <c r="L403" s="5" t="s">
        <v>10</v>
      </c>
      <c r="M403" s="5" t="s">
        <v>65</v>
      </c>
      <c r="N403" s="5" t="s">
        <v>11</v>
      </c>
      <c r="O403" s="5" t="s">
        <v>12</v>
      </c>
      <c r="P403" s="5" t="s">
        <v>13</v>
      </c>
      <c r="Q403" s="5" t="s">
        <v>14</v>
      </c>
      <c r="R403" s="5" t="s">
        <v>15</v>
      </c>
      <c r="S403" s="5" t="s">
        <v>16</v>
      </c>
      <c r="T403" s="5" t="s">
        <v>17</v>
      </c>
      <c r="U403" s="5" t="s">
        <v>18</v>
      </c>
      <c r="V403" s="5" t="s">
        <v>19</v>
      </c>
      <c r="W403" s="5" t="s">
        <v>20</v>
      </c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  <c r="GE403" s="12"/>
      <c r="GF403" s="12"/>
      <c r="GG403" s="12"/>
      <c r="GH403" s="12"/>
      <c r="GI403" s="12"/>
      <c r="GJ403" s="12"/>
      <c r="GK403" s="12"/>
      <c r="GL403" s="12"/>
      <c r="GM403" s="12"/>
      <c r="GN403" s="12"/>
      <c r="GO403" s="12"/>
      <c r="GP403" s="12"/>
      <c r="GQ403" s="12"/>
      <c r="GR403" s="12"/>
      <c r="GS403" s="12"/>
      <c r="GT403" s="12"/>
      <c r="GU403" s="12"/>
      <c r="GV403" s="12"/>
      <c r="GW403" s="12"/>
      <c r="GX403" s="12"/>
      <c r="GY403" s="12"/>
      <c r="GZ403" s="12"/>
      <c r="HA403" s="12"/>
      <c r="HB403" s="12"/>
      <c r="HC403" s="12"/>
      <c r="HD403" s="12"/>
      <c r="HE403" s="12"/>
      <c r="HF403" s="12"/>
      <c r="HG403" s="12"/>
      <c r="HH403" s="12"/>
      <c r="HI403" s="12"/>
      <c r="HJ403" s="12"/>
      <c r="HK403" s="12"/>
      <c r="HL403" s="12"/>
      <c r="HM403" s="12"/>
      <c r="HN403" s="12"/>
      <c r="HO403" s="12"/>
      <c r="HP403" s="12"/>
      <c r="HQ403" s="12"/>
      <c r="HR403" s="12"/>
      <c r="HS403" s="12"/>
      <c r="HT403" s="12"/>
      <c r="HU403" s="12"/>
      <c r="HV403" s="12"/>
      <c r="HW403" s="12"/>
      <c r="HX403" s="12"/>
      <c r="HY403" s="12"/>
      <c r="HZ403" s="12"/>
      <c r="IA403" s="12"/>
      <c r="IB403" s="12"/>
      <c r="IC403" s="12"/>
      <c r="ID403" s="12"/>
      <c r="IE403" s="12"/>
    </row>
    <row r="404" spans="1:239" s="5" customFormat="1" ht="30" x14ac:dyDescent="0.25">
      <c r="A404" s="33"/>
      <c r="B404" s="29"/>
      <c r="C404" s="29"/>
      <c r="D404" s="36"/>
      <c r="E404" s="27" t="s">
        <v>1</v>
      </c>
      <c r="F404" s="27" t="s">
        <v>3</v>
      </c>
      <c r="G404" s="27" t="s">
        <v>1</v>
      </c>
      <c r="H404" s="27" t="s">
        <v>4</v>
      </c>
      <c r="I404" s="29"/>
      <c r="J404" s="31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  <c r="GE404" s="12"/>
      <c r="GF404" s="12"/>
      <c r="GG404" s="12"/>
      <c r="GH404" s="12"/>
      <c r="GI404" s="12"/>
      <c r="GJ404" s="12"/>
      <c r="GK404" s="12"/>
      <c r="GL404" s="12"/>
      <c r="GM404" s="12"/>
      <c r="GN404" s="12"/>
      <c r="GO404" s="12"/>
      <c r="GP404" s="12"/>
      <c r="GQ404" s="12"/>
      <c r="GR404" s="12"/>
      <c r="GS404" s="12"/>
      <c r="GT404" s="12"/>
      <c r="GU404" s="12"/>
      <c r="GV404" s="12"/>
      <c r="GW404" s="12"/>
      <c r="GX404" s="12"/>
      <c r="GY404" s="12"/>
      <c r="GZ404" s="12"/>
      <c r="HA404" s="12"/>
      <c r="HB404" s="12"/>
      <c r="HC404" s="12"/>
      <c r="HD404" s="12"/>
      <c r="HE404" s="12"/>
      <c r="HF404" s="12"/>
      <c r="HG404" s="12"/>
      <c r="HH404" s="12"/>
      <c r="HI404" s="12"/>
      <c r="HJ404" s="12"/>
      <c r="HK404" s="12"/>
      <c r="HL404" s="12"/>
      <c r="HM404" s="12"/>
      <c r="HN404" s="12"/>
      <c r="HO404" s="12"/>
      <c r="HP404" s="12"/>
      <c r="HQ404" s="12"/>
      <c r="HR404" s="12"/>
      <c r="HS404" s="12"/>
      <c r="HT404" s="12"/>
      <c r="HU404" s="12"/>
      <c r="HV404" s="12"/>
      <c r="HW404" s="12"/>
      <c r="HX404" s="12"/>
      <c r="HY404" s="12"/>
      <c r="HZ404" s="12"/>
      <c r="IA404" s="12"/>
      <c r="IB404" s="12"/>
      <c r="IC404" s="12"/>
      <c r="ID404" s="12"/>
      <c r="IE404" s="12"/>
    </row>
    <row r="405" spans="1:239" s="17" customFormat="1" ht="15" x14ac:dyDescent="0.25">
      <c r="A405" s="38" t="str">
        <f>"302"</f>
        <v>302</v>
      </c>
      <c r="B405" s="17" t="s">
        <v>114</v>
      </c>
      <c r="C405" s="18" t="str">
        <f>"205"</f>
        <v>205</v>
      </c>
      <c r="D405" s="18"/>
      <c r="E405" s="18">
        <v>8.0500000000000007</v>
      </c>
      <c r="F405" s="18">
        <v>2.82</v>
      </c>
      <c r="G405" s="18">
        <v>6.71</v>
      </c>
      <c r="H405" s="18">
        <v>1.65</v>
      </c>
      <c r="I405" s="18">
        <v>39.770000000000003</v>
      </c>
      <c r="J405" s="18">
        <v>256.07781599999998</v>
      </c>
      <c r="K405" s="17">
        <v>3.95</v>
      </c>
      <c r="L405" s="17">
        <v>0.09</v>
      </c>
      <c r="M405" s="17">
        <v>2.0699999999999998</v>
      </c>
      <c r="N405" s="17">
        <v>0</v>
      </c>
      <c r="O405" s="17">
        <v>10.38</v>
      </c>
      <c r="P405" s="17">
        <v>29.39</v>
      </c>
      <c r="Q405" s="17">
        <v>1.64</v>
      </c>
      <c r="R405" s="17">
        <v>0</v>
      </c>
      <c r="S405" s="17">
        <v>0</v>
      </c>
      <c r="T405" s="17">
        <v>0.1</v>
      </c>
      <c r="U405" s="17">
        <v>2.08</v>
      </c>
      <c r="V405" s="17">
        <v>363.34</v>
      </c>
      <c r="W405" s="17">
        <v>217.46</v>
      </c>
      <c r="X405" s="17">
        <v>0</v>
      </c>
      <c r="Y405" s="17">
        <v>367.99</v>
      </c>
      <c r="Z405" s="17">
        <v>347.39</v>
      </c>
      <c r="AA405" s="17">
        <v>973.01</v>
      </c>
      <c r="AB405" s="17">
        <v>337.49</v>
      </c>
      <c r="AC405" s="17">
        <v>206.55</v>
      </c>
      <c r="AD405" s="17">
        <v>307.14</v>
      </c>
      <c r="AE405" s="17">
        <v>125.04</v>
      </c>
      <c r="AF405" s="17">
        <v>405.98</v>
      </c>
      <c r="AG405" s="17">
        <v>506.7</v>
      </c>
      <c r="AH405" s="17">
        <v>200.79</v>
      </c>
      <c r="AI405" s="17">
        <v>308.08</v>
      </c>
      <c r="AJ405" s="17">
        <v>123.55</v>
      </c>
      <c r="AK405" s="17">
        <v>141.99</v>
      </c>
      <c r="AL405" s="17">
        <v>1048.98</v>
      </c>
      <c r="AM405" s="17">
        <v>1.28</v>
      </c>
      <c r="AN405" s="17">
        <v>382.58</v>
      </c>
      <c r="AO405" s="17">
        <v>331.12</v>
      </c>
      <c r="AP405" s="17">
        <v>360.36</v>
      </c>
      <c r="AQ405" s="17">
        <v>108.47</v>
      </c>
      <c r="AR405" s="17">
        <v>0.1</v>
      </c>
      <c r="AS405" s="17">
        <v>0.05</v>
      </c>
      <c r="AT405" s="17">
        <v>0.03</v>
      </c>
      <c r="AU405" s="17">
        <v>0.06</v>
      </c>
      <c r="AV405" s="17">
        <v>7.0000000000000007E-2</v>
      </c>
      <c r="AW405" s="17">
        <v>0.32</v>
      </c>
      <c r="AX405" s="17">
        <v>0</v>
      </c>
      <c r="AY405" s="17">
        <v>0.92</v>
      </c>
      <c r="AZ405" s="17">
        <v>0</v>
      </c>
      <c r="BA405" s="17">
        <v>0.28000000000000003</v>
      </c>
      <c r="BB405" s="17">
        <v>0.01</v>
      </c>
      <c r="BC405" s="17">
        <v>0.02</v>
      </c>
      <c r="BD405" s="17">
        <v>0</v>
      </c>
      <c r="BE405" s="17">
        <v>0.06</v>
      </c>
      <c r="BF405" s="17">
        <v>0.09</v>
      </c>
      <c r="BG405" s="17">
        <v>0.91</v>
      </c>
      <c r="BH405" s="17">
        <v>0</v>
      </c>
      <c r="BI405" s="17">
        <v>0</v>
      </c>
      <c r="BJ405" s="17">
        <v>0.96</v>
      </c>
      <c r="BK405" s="17">
        <v>0.02</v>
      </c>
      <c r="BL405" s="17">
        <v>0</v>
      </c>
      <c r="BM405" s="17">
        <v>0</v>
      </c>
      <c r="BN405" s="17">
        <v>0</v>
      </c>
      <c r="BO405" s="17">
        <v>0</v>
      </c>
      <c r="BP405" s="17">
        <v>156.87</v>
      </c>
      <c r="BR405" s="17">
        <v>25.33</v>
      </c>
      <c r="BY405" s="41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  <c r="GE405" s="12"/>
      <c r="GF405" s="12"/>
      <c r="GG405" s="12"/>
      <c r="GH405" s="12"/>
      <c r="GI405" s="12"/>
      <c r="GJ405" s="12"/>
      <c r="GK405" s="12"/>
      <c r="GL405" s="12"/>
      <c r="GM405" s="12"/>
      <c r="GN405" s="12"/>
      <c r="GO405" s="12"/>
      <c r="GP405" s="12"/>
      <c r="GQ405" s="12"/>
      <c r="GR405" s="12"/>
      <c r="GS405" s="12"/>
      <c r="GT405" s="12"/>
      <c r="GU405" s="12"/>
      <c r="GV405" s="12"/>
      <c r="GW405" s="12"/>
      <c r="GX405" s="12"/>
      <c r="GY405" s="12"/>
      <c r="GZ405" s="12"/>
      <c r="HA405" s="12"/>
      <c r="HB405" s="12"/>
      <c r="HC405" s="12"/>
      <c r="HD405" s="12"/>
      <c r="HE405" s="12"/>
      <c r="HF405" s="12"/>
      <c r="HG405" s="12"/>
      <c r="HH405" s="12"/>
      <c r="HI405" s="12"/>
      <c r="HJ405" s="12"/>
      <c r="HK405" s="12"/>
      <c r="HL405" s="12"/>
      <c r="HM405" s="12"/>
      <c r="HN405" s="12"/>
      <c r="HO405" s="12"/>
      <c r="HP405" s="12"/>
      <c r="HQ405" s="12"/>
      <c r="HR405" s="12"/>
      <c r="HS405" s="12"/>
      <c r="HT405" s="12"/>
      <c r="HU405" s="12"/>
      <c r="HV405" s="12"/>
      <c r="HW405" s="12"/>
      <c r="HX405" s="12"/>
      <c r="HY405" s="12"/>
      <c r="HZ405" s="12"/>
      <c r="IA405" s="12"/>
      <c r="IB405" s="12"/>
      <c r="IC405" s="12"/>
      <c r="ID405" s="12"/>
      <c r="IE405" s="12"/>
    </row>
    <row r="406" spans="1:239" s="17" customFormat="1" ht="15" x14ac:dyDescent="0.25">
      <c r="A406" s="38" t="str">
        <f>"3"</f>
        <v>3</v>
      </c>
      <c r="B406" s="17" t="s">
        <v>118</v>
      </c>
      <c r="C406" s="18" t="str">
        <f>"15"</f>
        <v>15</v>
      </c>
      <c r="D406" s="18"/>
      <c r="E406" s="18">
        <v>3.68</v>
      </c>
      <c r="F406" s="18">
        <v>3.41</v>
      </c>
      <c r="G406" s="18">
        <v>4.34</v>
      </c>
      <c r="H406" s="18">
        <v>0</v>
      </c>
      <c r="I406" s="18">
        <v>0</v>
      </c>
      <c r="J406" s="18">
        <v>54.610499999999995</v>
      </c>
      <c r="K406" s="17">
        <v>2.39</v>
      </c>
      <c r="L406" s="17">
        <v>0</v>
      </c>
      <c r="M406" s="17">
        <v>0</v>
      </c>
      <c r="N406" s="17">
        <v>0</v>
      </c>
      <c r="O406" s="17">
        <v>0</v>
      </c>
      <c r="P406" s="17">
        <v>0</v>
      </c>
      <c r="Q406" s="17">
        <v>0</v>
      </c>
      <c r="R406" s="17">
        <v>0</v>
      </c>
      <c r="S406" s="17">
        <v>0</v>
      </c>
      <c r="T406" s="17">
        <v>0.28999999999999998</v>
      </c>
      <c r="U406" s="17">
        <v>0.63</v>
      </c>
      <c r="V406" s="17">
        <v>119.07</v>
      </c>
      <c r="W406" s="17">
        <v>12.94</v>
      </c>
      <c r="X406" s="17">
        <v>0</v>
      </c>
      <c r="Y406" s="17">
        <v>248.43</v>
      </c>
      <c r="Z406" s="17">
        <v>142.59</v>
      </c>
      <c r="AA406" s="17">
        <v>283.70999999999998</v>
      </c>
      <c r="AB406" s="17">
        <v>224.91</v>
      </c>
      <c r="AC406" s="17">
        <v>79.38</v>
      </c>
      <c r="AD406" s="17">
        <v>135.24</v>
      </c>
      <c r="AE406" s="17">
        <v>97.02</v>
      </c>
      <c r="AF406" s="17">
        <v>179.34</v>
      </c>
      <c r="AG406" s="17">
        <v>88.2</v>
      </c>
      <c r="AH406" s="17">
        <v>104.37</v>
      </c>
      <c r="AI406" s="17">
        <v>198.45</v>
      </c>
      <c r="AJ406" s="17">
        <v>219.03</v>
      </c>
      <c r="AK406" s="17">
        <v>55.86</v>
      </c>
      <c r="AL406" s="17">
        <v>676.2</v>
      </c>
      <c r="AM406" s="17">
        <v>0</v>
      </c>
      <c r="AN406" s="17">
        <v>341.04</v>
      </c>
      <c r="AO406" s="17">
        <v>176.4</v>
      </c>
      <c r="AP406" s="17">
        <v>198.45</v>
      </c>
      <c r="AQ406" s="17">
        <v>30.87</v>
      </c>
      <c r="AR406" s="17">
        <v>0</v>
      </c>
      <c r="AS406" s="17">
        <v>0.01</v>
      </c>
      <c r="AT406" s="17">
        <v>0.06</v>
      </c>
      <c r="AU406" s="17">
        <v>0.19</v>
      </c>
      <c r="AV406" s="17">
        <v>0.17</v>
      </c>
      <c r="AW406" s="17">
        <v>0.36</v>
      </c>
      <c r="AX406" s="17">
        <v>0.04</v>
      </c>
      <c r="AY406" s="17">
        <v>0.91</v>
      </c>
      <c r="AZ406" s="17">
        <v>0.03</v>
      </c>
      <c r="BA406" s="17">
        <v>0.5</v>
      </c>
      <c r="BB406" s="17">
        <v>0.03</v>
      </c>
      <c r="BC406" s="17">
        <v>0</v>
      </c>
      <c r="BD406" s="17">
        <v>0</v>
      </c>
      <c r="BE406" s="17">
        <v>0.06</v>
      </c>
      <c r="BF406" s="17">
        <v>7.0000000000000007E-2</v>
      </c>
      <c r="BG406" s="17">
        <v>1</v>
      </c>
      <c r="BH406" s="17">
        <v>0</v>
      </c>
      <c r="BI406" s="17">
        <v>0</v>
      </c>
      <c r="BJ406" s="17">
        <v>0.1</v>
      </c>
      <c r="BK406" s="17">
        <v>0</v>
      </c>
      <c r="BL406" s="17">
        <v>0</v>
      </c>
      <c r="BM406" s="17">
        <v>0</v>
      </c>
      <c r="BN406" s="17">
        <v>0</v>
      </c>
      <c r="BO406" s="17">
        <v>0</v>
      </c>
      <c r="BP406" s="17">
        <v>6.15</v>
      </c>
      <c r="BR406" s="17">
        <v>42.39</v>
      </c>
      <c r="BY406" s="41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  <c r="GE406" s="12"/>
      <c r="GF406" s="12"/>
      <c r="GG406" s="12"/>
      <c r="GH406" s="12"/>
      <c r="GI406" s="12"/>
      <c r="GJ406" s="12"/>
      <c r="GK406" s="12"/>
      <c r="GL406" s="12"/>
      <c r="GM406" s="12"/>
      <c r="GN406" s="12"/>
      <c r="GO406" s="12"/>
      <c r="GP406" s="12"/>
      <c r="GQ406" s="12"/>
      <c r="GR406" s="12"/>
      <c r="GS406" s="12"/>
      <c r="GT406" s="12"/>
      <c r="GU406" s="12"/>
      <c r="GV406" s="12"/>
      <c r="GW406" s="12"/>
      <c r="GX406" s="12"/>
      <c r="GY406" s="12"/>
      <c r="GZ406" s="12"/>
      <c r="HA406" s="12"/>
      <c r="HB406" s="12"/>
      <c r="HC406" s="12"/>
      <c r="HD406" s="12"/>
      <c r="HE406" s="12"/>
      <c r="HF406" s="12"/>
      <c r="HG406" s="12"/>
      <c r="HH406" s="12"/>
      <c r="HI406" s="12"/>
      <c r="HJ406" s="12"/>
      <c r="HK406" s="12"/>
      <c r="HL406" s="12"/>
      <c r="HM406" s="12"/>
      <c r="HN406" s="12"/>
      <c r="HO406" s="12"/>
      <c r="HP406" s="12"/>
      <c r="HQ406" s="12"/>
      <c r="HR406" s="12"/>
      <c r="HS406" s="12"/>
      <c r="HT406" s="12"/>
      <c r="HU406" s="12"/>
      <c r="HV406" s="12"/>
      <c r="HW406" s="12"/>
      <c r="HX406" s="12"/>
      <c r="HY406" s="12"/>
      <c r="HZ406" s="12"/>
      <c r="IA406" s="12"/>
      <c r="IB406" s="12"/>
      <c r="IC406" s="12"/>
      <c r="ID406" s="12"/>
      <c r="IE406" s="12"/>
    </row>
    <row r="407" spans="1:239" s="17" customFormat="1" ht="15" x14ac:dyDescent="0.25">
      <c r="A407" s="38" t="str">
        <f>"692"</f>
        <v>692</v>
      </c>
      <c r="B407" s="17" t="s">
        <v>102</v>
      </c>
      <c r="C407" s="18" t="str">
        <f>"180"</f>
        <v>180</v>
      </c>
      <c r="D407" s="18"/>
      <c r="E407" s="18">
        <v>2.34</v>
      </c>
      <c r="F407" s="18">
        <v>1.28</v>
      </c>
      <c r="G407" s="18">
        <v>1.67</v>
      </c>
      <c r="H407" s="18">
        <v>0.25</v>
      </c>
      <c r="I407" s="18">
        <v>11.85</v>
      </c>
      <c r="J407" s="18">
        <v>69.512923999999998</v>
      </c>
      <c r="K407" s="17">
        <v>0.9</v>
      </c>
      <c r="L407" s="17">
        <v>0</v>
      </c>
      <c r="M407" s="17">
        <v>0</v>
      </c>
      <c r="N407" s="17">
        <v>0</v>
      </c>
      <c r="O407" s="17">
        <v>11.85</v>
      </c>
      <c r="P407" s="17">
        <v>0</v>
      </c>
      <c r="Q407" s="17">
        <v>0</v>
      </c>
      <c r="R407" s="17">
        <v>0</v>
      </c>
      <c r="S407" s="17">
        <v>0</v>
      </c>
      <c r="T407" s="17">
        <v>0.05</v>
      </c>
      <c r="U407" s="17">
        <v>0.33</v>
      </c>
      <c r="V407" s="17">
        <v>22.37</v>
      </c>
      <c r="W407" s="17">
        <v>65.34</v>
      </c>
      <c r="X407" s="17">
        <v>0</v>
      </c>
      <c r="Y407" s="17">
        <v>71.88</v>
      </c>
      <c r="Z407" s="17">
        <v>71</v>
      </c>
      <c r="AA407" s="17">
        <v>121.72</v>
      </c>
      <c r="AB407" s="17">
        <v>97.9</v>
      </c>
      <c r="AC407" s="17">
        <v>32.630000000000003</v>
      </c>
      <c r="AD407" s="17">
        <v>57.33</v>
      </c>
      <c r="AE407" s="17">
        <v>18.96</v>
      </c>
      <c r="AF407" s="17">
        <v>64.39</v>
      </c>
      <c r="AG407" s="17">
        <v>0</v>
      </c>
      <c r="AH407" s="17">
        <v>0</v>
      </c>
      <c r="AI407" s="17">
        <v>0</v>
      </c>
      <c r="AJ407" s="17">
        <v>0</v>
      </c>
      <c r="AK407" s="17">
        <v>0</v>
      </c>
      <c r="AL407" s="17">
        <v>0</v>
      </c>
      <c r="AM407" s="17">
        <v>0</v>
      </c>
      <c r="AN407" s="17">
        <v>0</v>
      </c>
      <c r="AO407" s="17">
        <v>0</v>
      </c>
      <c r="AP407" s="17">
        <v>81.14</v>
      </c>
      <c r="AQ407" s="17">
        <v>11.47</v>
      </c>
      <c r="AR407" s="17">
        <v>0</v>
      </c>
      <c r="AS407" s="17">
        <v>0</v>
      </c>
      <c r="AT407" s="17">
        <v>0</v>
      </c>
      <c r="AU407" s="17">
        <v>0</v>
      </c>
      <c r="AV407" s="17">
        <v>0</v>
      </c>
      <c r="AW407" s="17">
        <v>0</v>
      </c>
      <c r="AX407" s="17">
        <v>0</v>
      </c>
      <c r="AY407" s="17">
        <v>0</v>
      </c>
      <c r="AZ407" s="17">
        <v>0</v>
      </c>
      <c r="BA407" s="17">
        <v>0</v>
      </c>
      <c r="BB407" s="17">
        <v>0</v>
      </c>
      <c r="BC407" s="17">
        <v>0</v>
      </c>
      <c r="BD407" s="17">
        <v>0</v>
      </c>
      <c r="BE407" s="17">
        <v>0</v>
      </c>
      <c r="BF407" s="17">
        <v>0</v>
      </c>
      <c r="BG407" s="17">
        <v>0</v>
      </c>
      <c r="BH407" s="17">
        <v>0</v>
      </c>
      <c r="BI407" s="17">
        <v>0</v>
      </c>
      <c r="BJ407" s="17">
        <v>0</v>
      </c>
      <c r="BK407" s="17">
        <v>0</v>
      </c>
      <c r="BL407" s="17">
        <v>0</v>
      </c>
      <c r="BM407" s="17">
        <v>0</v>
      </c>
      <c r="BN407" s="17">
        <v>0</v>
      </c>
      <c r="BO407" s="17">
        <v>0</v>
      </c>
      <c r="BP407" s="17">
        <v>195.29</v>
      </c>
      <c r="BR407" s="17">
        <v>9.68</v>
      </c>
      <c r="BY407" s="41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  <c r="GE407" s="12"/>
      <c r="GF407" s="12"/>
      <c r="GG407" s="12"/>
      <c r="GH407" s="12"/>
      <c r="GI407" s="12"/>
      <c r="GJ407" s="12"/>
      <c r="GK407" s="12"/>
      <c r="GL407" s="12"/>
      <c r="GM407" s="12"/>
      <c r="GN407" s="12"/>
      <c r="GO407" s="12"/>
      <c r="GP407" s="12"/>
      <c r="GQ407" s="12"/>
      <c r="GR407" s="12"/>
      <c r="GS407" s="12"/>
      <c r="GT407" s="12"/>
      <c r="GU407" s="12"/>
      <c r="GV407" s="12"/>
      <c r="GW407" s="12"/>
      <c r="GX407" s="12"/>
      <c r="GY407" s="12"/>
      <c r="GZ407" s="12"/>
      <c r="HA407" s="12"/>
      <c r="HB407" s="12"/>
      <c r="HC407" s="12"/>
      <c r="HD407" s="12"/>
      <c r="HE407" s="12"/>
      <c r="HF407" s="12"/>
      <c r="HG407" s="12"/>
      <c r="HH407" s="12"/>
      <c r="HI407" s="12"/>
      <c r="HJ407" s="12"/>
      <c r="HK407" s="12"/>
      <c r="HL407" s="12"/>
      <c r="HM407" s="12"/>
      <c r="HN407" s="12"/>
      <c r="HO407" s="12"/>
      <c r="HP407" s="12"/>
      <c r="HQ407" s="12"/>
      <c r="HR407" s="12"/>
      <c r="HS407" s="12"/>
      <c r="HT407" s="12"/>
      <c r="HU407" s="12"/>
      <c r="HV407" s="12"/>
      <c r="HW407" s="12"/>
      <c r="HX407" s="12"/>
      <c r="HY407" s="12"/>
      <c r="HZ407" s="12"/>
      <c r="IA407" s="12"/>
      <c r="IB407" s="12"/>
      <c r="IC407" s="12"/>
      <c r="ID407" s="12"/>
      <c r="IE407" s="12"/>
    </row>
    <row r="408" spans="1:239" s="17" customFormat="1" ht="15" x14ac:dyDescent="0.25">
      <c r="A408" s="38" t="str">
        <f>"766"</f>
        <v>766</v>
      </c>
      <c r="B408" s="17" t="s">
        <v>132</v>
      </c>
      <c r="C408" s="18" t="str">
        <f>"50"</f>
        <v>50</v>
      </c>
      <c r="D408" s="18"/>
      <c r="E408" s="18">
        <v>4.03</v>
      </c>
      <c r="F408" s="18">
        <v>0.23</v>
      </c>
      <c r="G408" s="18">
        <v>3.08</v>
      </c>
      <c r="H408" s="18">
        <v>2.92</v>
      </c>
      <c r="I408" s="18">
        <v>27.81</v>
      </c>
      <c r="J408" s="18">
        <v>159.12640029999997</v>
      </c>
      <c r="K408" s="17">
        <v>0.44</v>
      </c>
      <c r="L408" s="17">
        <v>1.68</v>
      </c>
      <c r="M408" s="17">
        <v>0.44</v>
      </c>
      <c r="N408" s="17">
        <v>0</v>
      </c>
      <c r="O408" s="17">
        <v>3.92</v>
      </c>
      <c r="P408" s="17">
        <v>23.89</v>
      </c>
      <c r="Q408" s="17">
        <v>1.23</v>
      </c>
      <c r="R408" s="17">
        <v>0</v>
      </c>
      <c r="S408" s="17">
        <v>0</v>
      </c>
      <c r="T408" s="17">
        <v>0</v>
      </c>
      <c r="U408" s="17">
        <v>0.81</v>
      </c>
      <c r="V408" s="17">
        <v>211.78</v>
      </c>
      <c r="W408" s="17">
        <v>45.68</v>
      </c>
      <c r="X408" s="17">
        <v>0</v>
      </c>
      <c r="Y408" s="17">
        <v>179.47</v>
      </c>
      <c r="Z408" s="17">
        <v>163.08000000000001</v>
      </c>
      <c r="AA408" s="17">
        <v>302.42</v>
      </c>
      <c r="AB408" s="17">
        <v>104.58</v>
      </c>
      <c r="AC408" s="17">
        <v>60.52</v>
      </c>
      <c r="AD408" s="17">
        <v>120.81</v>
      </c>
      <c r="AE408" s="17">
        <v>38.76</v>
      </c>
      <c r="AF408" s="17">
        <v>187.01</v>
      </c>
      <c r="AG408" s="17">
        <v>127.18</v>
      </c>
      <c r="AH408" s="17">
        <v>153.71</v>
      </c>
      <c r="AI408" s="17">
        <v>139.07</v>
      </c>
      <c r="AJ408" s="17">
        <v>76.39</v>
      </c>
      <c r="AK408" s="17">
        <v>131.06</v>
      </c>
      <c r="AL408" s="17">
        <v>1115.1400000000001</v>
      </c>
      <c r="AM408" s="17">
        <v>0.18</v>
      </c>
      <c r="AN408" s="17">
        <v>349.12</v>
      </c>
      <c r="AO408" s="17">
        <v>190.99</v>
      </c>
      <c r="AP408" s="17">
        <v>97.84</v>
      </c>
      <c r="AQ408" s="17">
        <v>74.77</v>
      </c>
      <c r="AR408" s="17">
        <v>0</v>
      </c>
      <c r="AS408" s="17">
        <v>0</v>
      </c>
      <c r="AT408" s="17">
        <v>0</v>
      </c>
      <c r="AU408" s="17">
        <v>0</v>
      </c>
      <c r="AV408" s="17">
        <v>0</v>
      </c>
      <c r="AW408" s="17">
        <v>0</v>
      </c>
      <c r="AX408" s="17">
        <v>0</v>
      </c>
      <c r="AY408" s="17">
        <v>0.2</v>
      </c>
      <c r="AZ408" s="17">
        <v>0</v>
      </c>
      <c r="BA408" s="17">
        <v>0.1</v>
      </c>
      <c r="BB408" s="17">
        <v>0.01</v>
      </c>
      <c r="BC408" s="17">
        <v>0.02</v>
      </c>
      <c r="BD408" s="17">
        <v>0</v>
      </c>
      <c r="BE408" s="17">
        <v>0</v>
      </c>
      <c r="BF408" s="17">
        <v>0.01</v>
      </c>
      <c r="BG408" s="17">
        <v>0.62</v>
      </c>
      <c r="BH408" s="17">
        <v>0</v>
      </c>
      <c r="BI408" s="17">
        <v>0</v>
      </c>
      <c r="BJ408" s="17">
        <v>1.62</v>
      </c>
      <c r="BK408" s="17">
        <v>0.01</v>
      </c>
      <c r="BL408" s="17">
        <v>0</v>
      </c>
      <c r="BM408" s="17">
        <v>0</v>
      </c>
      <c r="BN408" s="17">
        <v>0</v>
      </c>
      <c r="BO408" s="17">
        <v>0</v>
      </c>
      <c r="BP408" s="17">
        <v>22.22</v>
      </c>
      <c r="BR408" s="17">
        <v>3.28</v>
      </c>
      <c r="BY408" s="41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  <c r="GE408" s="12"/>
      <c r="GF408" s="12"/>
      <c r="GG408" s="12"/>
      <c r="GH408" s="12"/>
      <c r="GI408" s="12"/>
      <c r="GJ408" s="12"/>
      <c r="GK408" s="12"/>
      <c r="GL408" s="12"/>
      <c r="GM408" s="12"/>
      <c r="GN408" s="12"/>
      <c r="GO408" s="12"/>
      <c r="GP408" s="12"/>
      <c r="GQ408" s="12"/>
      <c r="GR408" s="12"/>
      <c r="GS408" s="12"/>
      <c r="GT408" s="12"/>
      <c r="GU408" s="12"/>
      <c r="GV408" s="12"/>
      <c r="GW408" s="12"/>
      <c r="GX408" s="12"/>
      <c r="GY408" s="12"/>
      <c r="GZ408" s="12"/>
      <c r="HA408" s="12"/>
      <c r="HB408" s="12"/>
      <c r="HC408" s="12"/>
      <c r="HD408" s="12"/>
      <c r="HE408" s="12"/>
      <c r="HF408" s="12"/>
      <c r="HG408" s="12"/>
      <c r="HH408" s="12"/>
      <c r="HI408" s="12"/>
      <c r="HJ408" s="12"/>
      <c r="HK408" s="12"/>
      <c r="HL408" s="12"/>
      <c r="HM408" s="12"/>
      <c r="HN408" s="12"/>
      <c r="HO408" s="12"/>
      <c r="HP408" s="12"/>
      <c r="HQ408" s="12"/>
      <c r="HR408" s="12"/>
      <c r="HS408" s="12"/>
      <c r="HT408" s="12"/>
      <c r="HU408" s="12"/>
      <c r="HV408" s="12"/>
      <c r="HW408" s="12"/>
      <c r="HX408" s="12"/>
      <c r="HY408" s="12"/>
      <c r="HZ408" s="12"/>
      <c r="IA408" s="12"/>
      <c r="IB408" s="12"/>
      <c r="IC408" s="12"/>
      <c r="ID408" s="12"/>
      <c r="IE408" s="12"/>
    </row>
    <row r="409" spans="1:239" s="15" customFormat="1" ht="15" x14ac:dyDescent="0.25">
      <c r="A409" s="28" t="str">
        <f>"-"</f>
        <v>-</v>
      </c>
      <c r="B409" s="15" t="s">
        <v>74</v>
      </c>
      <c r="C409" s="16" t="str">
        <f>"40"</f>
        <v>40</v>
      </c>
      <c r="D409" s="16"/>
      <c r="E409" s="16">
        <v>2.64</v>
      </c>
      <c r="F409" s="16">
        <v>0</v>
      </c>
      <c r="G409" s="16">
        <v>0.26</v>
      </c>
      <c r="H409" s="16">
        <v>0.26</v>
      </c>
      <c r="I409" s="16">
        <v>18.68</v>
      </c>
      <c r="J409" s="16">
        <v>89.560399999999987</v>
      </c>
      <c r="K409" s="15">
        <v>0</v>
      </c>
      <c r="L409" s="15">
        <v>0</v>
      </c>
      <c r="M409" s="15">
        <v>0</v>
      </c>
      <c r="N409" s="15">
        <v>0</v>
      </c>
      <c r="O409" s="15">
        <v>0.44</v>
      </c>
      <c r="P409" s="15">
        <v>18.239999999999998</v>
      </c>
      <c r="Q409" s="15">
        <v>0.08</v>
      </c>
      <c r="R409" s="15">
        <v>0</v>
      </c>
      <c r="S409" s="15">
        <v>0</v>
      </c>
      <c r="T409" s="15">
        <v>0</v>
      </c>
      <c r="U409" s="15">
        <v>0.72</v>
      </c>
      <c r="V409" s="15">
        <v>0</v>
      </c>
      <c r="W409" s="15">
        <v>0</v>
      </c>
      <c r="X409" s="15">
        <v>0</v>
      </c>
      <c r="Y409" s="15">
        <v>127.72</v>
      </c>
      <c r="Z409" s="15">
        <v>132.94</v>
      </c>
      <c r="AA409" s="15">
        <v>203.58</v>
      </c>
      <c r="AB409" s="15">
        <v>67.510000000000005</v>
      </c>
      <c r="AC409" s="15">
        <v>40.020000000000003</v>
      </c>
      <c r="AD409" s="15">
        <v>80.040000000000006</v>
      </c>
      <c r="AE409" s="15">
        <v>30.28</v>
      </c>
      <c r="AF409" s="15">
        <v>144.77000000000001</v>
      </c>
      <c r="AG409" s="15">
        <v>89.78</v>
      </c>
      <c r="AH409" s="15">
        <v>125.28</v>
      </c>
      <c r="AI409" s="15">
        <v>103.36</v>
      </c>
      <c r="AJ409" s="15">
        <v>54.29</v>
      </c>
      <c r="AK409" s="15">
        <v>96.05</v>
      </c>
      <c r="AL409" s="15">
        <v>803.18</v>
      </c>
      <c r="AM409" s="15">
        <v>0</v>
      </c>
      <c r="AN409" s="15">
        <v>261.7</v>
      </c>
      <c r="AO409" s="15">
        <v>113.8</v>
      </c>
      <c r="AP409" s="15">
        <v>75.52</v>
      </c>
      <c r="AQ409" s="15">
        <v>59.86</v>
      </c>
      <c r="AR409" s="15">
        <v>0</v>
      </c>
      <c r="AS409" s="15">
        <v>0</v>
      </c>
      <c r="AT409" s="15">
        <v>0</v>
      </c>
      <c r="AU409" s="15">
        <v>0</v>
      </c>
      <c r="AV409" s="15">
        <v>0</v>
      </c>
      <c r="AW409" s="15">
        <v>0</v>
      </c>
      <c r="AX409" s="15">
        <v>0</v>
      </c>
      <c r="AY409" s="15">
        <v>0.03</v>
      </c>
      <c r="AZ409" s="15">
        <v>0</v>
      </c>
      <c r="BA409" s="15">
        <v>0</v>
      </c>
      <c r="BB409" s="15">
        <v>0</v>
      </c>
      <c r="BC409" s="15">
        <v>0</v>
      </c>
      <c r="BD409" s="15">
        <v>0</v>
      </c>
      <c r="BE409" s="15">
        <v>0</v>
      </c>
      <c r="BF409" s="15">
        <v>0</v>
      </c>
      <c r="BG409" s="15">
        <v>0.03</v>
      </c>
      <c r="BH409" s="15">
        <v>0</v>
      </c>
      <c r="BI409" s="15">
        <v>0</v>
      </c>
      <c r="BJ409" s="15">
        <v>0.11</v>
      </c>
      <c r="BK409" s="15">
        <v>0.01</v>
      </c>
      <c r="BL409" s="15">
        <v>0</v>
      </c>
      <c r="BM409" s="15">
        <v>0</v>
      </c>
      <c r="BN409" s="15">
        <v>0</v>
      </c>
      <c r="BO409" s="15">
        <v>0</v>
      </c>
      <c r="BP409" s="15">
        <v>15.64</v>
      </c>
      <c r="BR409" s="15">
        <v>0</v>
      </c>
      <c r="BY409" s="4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  <c r="GE409" s="12"/>
      <c r="GF409" s="12"/>
      <c r="GG409" s="12"/>
      <c r="GH409" s="12"/>
      <c r="GI409" s="12"/>
      <c r="GJ409" s="12"/>
      <c r="GK409" s="12"/>
      <c r="GL409" s="12"/>
      <c r="GM409" s="12"/>
      <c r="GN409" s="12"/>
      <c r="GO409" s="12"/>
      <c r="GP409" s="12"/>
      <c r="GQ409" s="12"/>
      <c r="GR409" s="12"/>
      <c r="GS409" s="12"/>
      <c r="GT409" s="12"/>
      <c r="GU409" s="12"/>
      <c r="GV409" s="12"/>
      <c r="GW409" s="12"/>
      <c r="GX409" s="12"/>
      <c r="GY409" s="12"/>
      <c r="GZ409" s="12"/>
      <c r="HA409" s="12"/>
      <c r="HB409" s="12"/>
      <c r="HC409" s="12"/>
      <c r="HD409" s="12"/>
      <c r="HE409" s="12"/>
      <c r="HF409" s="12"/>
      <c r="HG409" s="12"/>
      <c r="HH409" s="12"/>
      <c r="HI409" s="12"/>
      <c r="HJ409" s="12"/>
      <c r="HK409" s="12"/>
      <c r="HL409" s="12"/>
      <c r="HM409" s="12"/>
      <c r="HN409" s="12"/>
      <c r="HO409" s="12"/>
      <c r="HP409" s="12"/>
      <c r="HQ409" s="12"/>
      <c r="HR409" s="12"/>
      <c r="HS409" s="12"/>
      <c r="HT409" s="12"/>
      <c r="HU409" s="12"/>
      <c r="HV409" s="12"/>
      <c r="HW409" s="12"/>
      <c r="HX409" s="12"/>
      <c r="HY409" s="12"/>
      <c r="HZ409" s="12"/>
      <c r="IA409" s="12"/>
      <c r="IB409" s="12"/>
      <c r="IC409" s="12"/>
      <c r="ID409" s="12"/>
      <c r="IE409" s="12"/>
    </row>
    <row r="410" spans="1:239" s="19" customFormat="1" ht="14.25" x14ac:dyDescent="0.2">
      <c r="A410" s="39"/>
      <c r="B410" s="19" t="s">
        <v>75</v>
      </c>
      <c r="C410" s="20"/>
      <c r="D410" s="20"/>
      <c r="E410" s="21">
        <v>20.74</v>
      </c>
      <c r="F410" s="21">
        <v>7.74</v>
      </c>
      <c r="G410" s="21">
        <v>16.05</v>
      </c>
      <c r="H410" s="21">
        <v>5.08</v>
      </c>
      <c r="I410" s="21">
        <v>98.11</v>
      </c>
      <c r="J410" s="21">
        <v>628.89</v>
      </c>
      <c r="K410" s="21">
        <v>7.68</v>
      </c>
      <c r="L410" s="21">
        <v>1.77</v>
      </c>
      <c r="M410" s="21">
        <v>2.5099999999999998</v>
      </c>
      <c r="N410" s="21">
        <v>0</v>
      </c>
      <c r="O410" s="21">
        <v>26.59</v>
      </c>
      <c r="P410" s="21">
        <v>71.53</v>
      </c>
      <c r="Q410" s="21">
        <v>2.95</v>
      </c>
      <c r="R410" s="21">
        <v>0</v>
      </c>
      <c r="S410" s="21">
        <v>0</v>
      </c>
      <c r="T410" s="21">
        <v>0.44</v>
      </c>
      <c r="U410" s="21">
        <v>4.57</v>
      </c>
      <c r="V410" s="21">
        <v>716.57</v>
      </c>
      <c r="W410" s="21">
        <v>341.41</v>
      </c>
      <c r="X410" s="21">
        <v>0</v>
      </c>
      <c r="Y410" s="21">
        <v>995.49</v>
      </c>
      <c r="Z410" s="21">
        <v>856.99</v>
      </c>
      <c r="AA410" s="21">
        <v>1884.43</v>
      </c>
      <c r="AB410" s="21">
        <v>832.4</v>
      </c>
      <c r="AC410" s="21">
        <v>419.11</v>
      </c>
      <c r="AD410" s="21">
        <v>700.56</v>
      </c>
      <c r="AE410" s="21">
        <v>310.05</v>
      </c>
      <c r="AF410" s="21">
        <v>981.48</v>
      </c>
      <c r="AG410" s="21">
        <v>811.86</v>
      </c>
      <c r="AH410" s="21">
        <v>584.14</v>
      </c>
      <c r="AI410" s="21">
        <v>748.95</v>
      </c>
      <c r="AJ410" s="21">
        <v>473.26</v>
      </c>
      <c r="AK410" s="21">
        <v>424.96</v>
      </c>
      <c r="AL410" s="21">
        <v>3643.51</v>
      </c>
      <c r="AM410" s="21">
        <v>1.46</v>
      </c>
      <c r="AN410" s="21">
        <v>1334.44</v>
      </c>
      <c r="AO410" s="21">
        <v>812.31</v>
      </c>
      <c r="AP410" s="21">
        <v>813.31</v>
      </c>
      <c r="AQ410" s="21">
        <v>285.43</v>
      </c>
      <c r="AR410" s="21">
        <v>0.1</v>
      </c>
      <c r="AS410" s="21">
        <v>0.06</v>
      </c>
      <c r="AT410" s="21">
        <v>0.08</v>
      </c>
      <c r="AU410" s="21">
        <v>0.24</v>
      </c>
      <c r="AV410" s="21">
        <v>0.24</v>
      </c>
      <c r="AW410" s="21">
        <v>0.67</v>
      </c>
      <c r="AX410" s="21">
        <v>0.05</v>
      </c>
      <c r="AY410" s="21">
        <v>2.0699999999999998</v>
      </c>
      <c r="AZ410" s="21">
        <v>0.03</v>
      </c>
      <c r="BA410" s="21">
        <v>0.89</v>
      </c>
      <c r="BB410" s="21">
        <v>0.05</v>
      </c>
      <c r="BC410" s="21">
        <v>0.03</v>
      </c>
      <c r="BD410" s="21">
        <v>0</v>
      </c>
      <c r="BE410" s="21">
        <v>0.11</v>
      </c>
      <c r="BF410" s="21">
        <v>0.17</v>
      </c>
      <c r="BG410" s="21">
        <v>2.56</v>
      </c>
      <c r="BH410" s="21">
        <v>0</v>
      </c>
      <c r="BI410" s="21">
        <v>0</v>
      </c>
      <c r="BJ410" s="21">
        <v>2.79</v>
      </c>
      <c r="BK410" s="21">
        <v>0.03</v>
      </c>
      <c r="BL410" s="21">
        <v>0</v>
      </c>
      <c r="BM410" s="21">
        <v>0</v>
      </c>
      <c r="BN410" s="21">
        <v>0</v>
      </c>
      <c r="BO410" s="21">
        <v>0</v>
      </c>
      <c r="BP410" s="21">
        <v>396.18</v>
      </c>
      <c r="BQ410" s="19">
        <f>$J$410/$J$421*100</f>
        <v>41.961527426554483</v>
      </c>
      <c r="BR410" s="19">
        <v>80.67</v>
      </c>
      <c r="BZ410" s="43"/>
      <c r="CA410" s="43"/>
      <c r="CB410" s="43"/>
      <c r="CC410" s="43"/>
      <c r="CD410" s="43"/>
      <c r="CE410" s="43"/>
      <c r="CF410" s="43"/>
      <c r="CG410" s="43"/>
      <c r="CH410" s="43"/>
      <c r="CI410" s="43"/>
      <c r="CJ410" s="43"/>
      <c r="CK410" s="43"/>
      <c r="CL410" s="43"/>
      <c r="CM410" s="43"/>
      <c r="CN410" s="43"/>
      <c r="CO410" s="43"/>
      <c r="CP410" s="43"/>
      <c r="CQ410" s="43"/>
      <c r="CR410" s="43"/>
      <c r="CS410" s="43"/>
      <c r="CT410" s="43"/>
      <c r="CU410" s="43"/>
      <c r="CV410" s="43"/>
      <c r="CW410" s="43"/>
      <c r="CX410" s="43"/>
      <c r="CY410" s="43"/>
      <c r="CZ410" s="43"/>
      <c r="DA410" s="43"/>
      <c r="DB410" s="43"/>
      <c r="DC410" s="43"/>
      <c r="DD410" s="43"/>
      <c r="DE410" s="43"/>
      <c r="DF410" s="43"/>
      <c r="DG410" s="43"/>
      <c r="DH410" s="43"/>
      <c r="DI410" s="43"/>
      <c r="DJ410" s="43"/>
      <c r="DK410" s="43"/>
      <c r="DL410" s="43"/>
      <c r="DM410" s="43"/>
      <c r="DN410" s="43"/>
      <c r="DO410" s="43"/>
      <c r="DP410" s="43"/>
      <c r="DQ410" s="43"/>
      <c r="DR410" s="43"/>
      <c r="DS410" s="43"/>
      <c r="DT410" s="43"/>
      <c r="DU410" s="43"/>
      <c r="DV410" s="43"/>
      <c r="DW410" s="43"/>
      <c r="DX410" s="43"/>
      <c r="DY410" s="43"/>
      <c r="DZ410" s="43"/>
      <c r="EA410" s="43"/>
      <c r="EB410" s="43"/>
      <c r="EC410" s="43"/>
      <c r="ED410" s="43"/>
      <c r="EE410" s="43"/>
      <c r="EF410" s="43"/>
      <c r="EG410" s="43"/>
      <c r="EH410" s="43"/>
      <c r="EI410" s="43"/>
      <c r="EJ410" s="43"/>
      <c r="EK410" s="43"/>
      <c r="EL410" s="43"/>
      <c r="EM410" s="43"/>
      <c r="EN410" s="43"/>
      <c r="EO410" s="43"/>
      <c r="EP410" s="43"/>
      <c r="EQ410" s="43"/>
      <c r="ER410" s="43"/>
      <c r="ES410" s="43"/>
      <c r="ET410" s="43"/>
      <c r="EU410" s="43"/>
      <c r="EV410" s="43"/>
      <c r="EW410" s="43"/>
      <c r="EX410" s="43"/>
      <c r="EY410" s="43"/>
      <c r="EZ410" s="43"/>
      <c r="FA410" s="43"/>
      <c r="FB410" s="43"/>
      <c r="FC410" s="43"/>
      <c r="FD410" s="43"/>
      <c r="FE410" s="43"/>
      <c r="FF410" s="43"/>
      <c r="FG410" s="43"/>
      <c r="FH410" s="43"/>
      <c r="FI410" s="43"/>
      <c r="FJ410" s="43"/>
      <c r="FK410" s="43"/>
      <c r="FL410" s="43"/>
      <c r="FM410" s="43"/>
      <c r="FN410" s="43"/>
      <c r="FO410" s="43"/>
      <c r="FP410" s="43"/>
      <c r="FQ410" s="43"/>
      <c r="FR410" s="43"/>
      <c r="FS410" s="43"/>
      <c r="FT410" s="43"/>
      <c r="FU410" s="43"/>
      <c r="FV410" s="43"/>
      <c r="FW410" s="43"/>
      <c r="FX410" s="43"/>
      <c r="FY410" s="43"/>
      <c r="FZ410" s="43"/>
      <c r="GA410" s="43"/>
      <c r="GB410" s="43"/>
      <c r="GC410" s="43"/>
      <c r="GD410" s="43"/>
      <c r="GE410" s="43"/>
      <c r="GF410" s="43"/>
      <c r="GG410" s="43"/>
      <c r="GH410" s="43"/>
      <c r="GI410" s="43"/>
      <c r="GJ410" s="43"/>
      <c r="GK410" s="43"/>
      <c r="GL410" s="43"/>
      <c r="GM410" s="43"/>
      <c r="GN410" s="43"/>
      <c r="GO410" s="43"/>
      <c r="GP410" s="43"/>
      <c r="GQ410" s="43"/>
      <c r="GR410" s="43"/>
      <c r="GS410" s="43"/>
      <c r="GT410" s="43"/>
      <c r="GU410" s="43"/>
      <c r="GV410" s="43"/>
      <c r="GW410" s="43"/>
      <c r="GX410" s="43"/>
      <c r="GY410" s="43"/>
      <c r="GZ410" s="43"/>
      <c r="HA410" s="43"/>
      <c r="HB410" s="43"/>
      <c r="HC410" s="43"/>
      <c r="HD410" s="43"/>
      <c r="HE410" s="43"/>
      <c r="HF410" s="43"/>
      <c r="HG410" s="43"/>
      <c r="HH410" s="43"/>
      <c r="HI410" s="43"/>
      <c r="HJ410" s="43"/>
      <c r="HK410" s="43"/>
      <c r="HL410" s="43"/>
      <c r="HM410" s="43"/>
      <c r="HN410" s="43"/>
      <c r="HO410" s="43"/>
      <c r="HP410" s="43"/>
      <c r="HQ410" s="43"/>
      <c r="HR410" s="43"/>
      <c r="HS410" s="43"/>
      <c r="HT410" s="43"/>
      <c r="HU410" s="43"/>
      <c r="HV410" s="43"/>
      <c r="HW410" s="43"/>
      <c r="HX410" s="43"/>
      <c r="HY410" s="43"/>
      <c r="HZ410" s="43"/>
      <c r="IA410" s="43"/>
      <c r="IB410" s="43"/>
      <c r="IC410" s="43"/>
      <c r="ID410" s="43"/>
      <c r="IE410" s="43"/>
    </row>
    <row r="411" spans="1:239" s="5" customFormat="1" ht="15" x14ac:dyDescent="0.25">
      <c r="A411" s="37"/>
      <c r="B411" s="14" t="s">
        <v>76</v>
      </c>
      <c r="C411" s="11"/>
      <c r="D411" s="11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  <c r="GE411" s="12"/>
      <c r="GF411" s="12"/>
      <c r="GG411" s="12"/>
      <c r="GH411" s="12"/>
      <c r="GI411" s="12"/>
      <c r="GJ411" s="12"/>
      <c r="GK411" s="12"/>
      <c r="GL411" s="12"/>
      <c r="GM411" s="12"/>
      <c r="GN411" s="12"/>
      <c r="GO411" s="12"/>
      <c r="GP411" s="12"/>
      <c r="GQ411" s="12"/>
      <c r="GR411" s="12"/>
      <c r="GS411" s="12"/>
      <c r="GT411" s="12"/>
      <c r="GU411" s="12"/>
      <c r="GV411" s="12"/>
      <c r="GW411" s="12"/>
      <c r="GX411" s="12"/>
      <c r="GY411" s="12"/>
      <c r="GZ411" s="12"/>
      <c r="HA411" s="12"/>
      <c r="HB411" s="12"/>
      <c r="HC411" s="12"/>
      <c r="HD411" s="12"/>
      <c r="HE411" s="12"/>
      <c r="HF411" s="12"/>
      <c r="HG411" s="12"/>
      <c r="HH411" s="12"/>
      <c r="HI411" s="12"/>
      <c r="HJ411" s="12"/>
      <c r="HK411" s="12"/>
      <c r="HL411" s="12"/>
      <c r="HM411" s="12"/>
      <c r="HN411" s="12"/>
      <c r="HO411" s="12"/>
      <c r="HP411" s="12"/>
      <c r="HQ411" s="12"/>
      <c r="HR411" s="12"/>
      <c r="HS411" s="12"/>
      <c r="HT411" s="12"/>
      <c r="HU411" s="12"/>
      <c r="HV411" s="12"/>
      <c r="HW411" s="12"/>
      <c r="HX411" s="12"/>
      <c r="HY411" s="12"/>
      <c r="HZ411" s="12"/>
      <c r="IA411" s="12"/>
      <c r="IB411" s="12"/>
      <c r="IC411" s="12"/>
      <c r="ID411" s="12"/>
      <c r="IE411" s="12"/>
    </row>
    <row r="412" spans="1:239" s="17" customFormat="1" ht="15" x14ac:dyDescent="0.25">
      <c r="A412" s="38" t="str">
        <f>"-"</f>
        <v>-</v>
      </c>
      <c r="B412" s="17" t="s">
        <v>73</v>
      </c>
      <c r="C412" s="18" t="s">
        <v>156</v>
      </c>
      <c r="D412" s="18"/>
      <c r="E412" s="18">
        <v>1.88</v>
      </c>
      <c r="F412" s="18">
        <v>0</v>
      </c>
      <c r="G412" s="18">
        <v>0.7</v>
      </c>
      <c r="H412" s="18">
        <v>0.8</v>
      </c>
      <c r="I412" s="18">
        <v>19.29</v>
      </c>
      <c r="J412" s="18">
        <v>98.954400000000021</v>
      </c>
      <c r="K412" s="17">
        <v>0.2</v>
      </c>
      <c r="L412" s="17">
        <v>0</v>
      </c>
      <c r="M412" s="17">
        <v>0</v>
      </c>
      <c r="N412" s="17">
        <v>0</v>
      </c>
      <c r="O412" s="17">
        <v>17.84</v>
      </c>
      <c r="P412" s="17">
        <v>1.46</v>
      </c>
      <c r="Q412" s="17">
        <v>3.28</v>
      </c>
      <c r="R412" s="17">
        <v>0</v>
      </c>
      <c r="S412" s="17">
        <v>0</v>
      </c>
      <c r="T412" s="17">
        <v>1.6</v>
      </c>
      <c r="U412" s="17">
        <v>1</v>
      </c>
      <c r="V412" s="17">
        <v>52</v>
      </c>
      <c r="W412" s="17">
        <v>489.28</v>
      </c>
      <c r="X412" s="17">
        <v>0</v>
      </c>
      <c r="Y412" s="17">
        <v>22.56</v>
      </c>
      <c r="Z412" s="17">
        <v>24.44</v>
      </c>
      <c r="AA412" s="17">
        <v>35.72</v>
      </c>
      <c r="AB412" s="17">
        <v>33.840000000000003</v>
      </c>
      <c r="AC412" s="17">
        <v>5.64</v>
      </c>
      <c r="AD412" s="17">
        <v>20.68</v>
      </c>
      <c r="AE412" s="17">
        <v>5.64</v>
      </c>
      <c r="AF412" s="17">
        <v>16.920000000000002</v>
      </c>
      <c r="AG412" s="17">
        <v>31.96</v>
      </c>
      <c r="AH412" s="17">
        <v>18.8</v>
      </c>
      <c r="AI412" s="17">
        <v>146.63999999999999</v>
      </c>
      <c r="AJ412" s="17">
        <v>13.16</v>
      </c>
      <c r="AK412" s="17">
        <v>26.32</v>
      </c>
      <c r="AL412" s="17">
        <v>78.959999999999994</v>
      </c>
      <c r="AM412" s="17">
        <v>0</v>
      </c>
      <c r="AN412" s="17">
        <v>24.44</v>
      </c>
      <c r="AO412" s="17">
        <v>30.08</v>
      </c>
      <c r="AP412" s="17">
        <v>11.28</v>
      </c>
      <c r="AQ412" s="17">
        <v>9.4</v>
      </c>
      <c r="AR412" s="17">
        <v>0</v>
      </c>
      <c r="AS412" s="17">
        <v>0</v>
      </c>
      <c r="AT412" s="17">
        <v>0</v>
      </c>
      <c r="AU412" s="17">
        <v>0</v>
      </c>
      <c r="AV412" s="17">
        <v>0</v>
      </c>
      <c r="AW412" s="17">
        <v>0</v>
      </c>
      <c r="AX412" s="17">
        <v>0</v>
      </c>
      <c r="AY412" s="17">
        <v>0</v>
      </c>
      <c r="AZ412" s="17">
        <v>0</v>
      </c>
      <c r="BA412" s="17">
        <v>0</v>
      </c>
      <c r="BB412" s="17">
        <v>0</v>
      </c>
      <c r="BC412" s="17">
        <v>0</v>
      </c>
      <c r="BD412" s="17">
        <v>0</v>
      </c>
      <c r="BE412" s="17">
        <v>0</v>
      </c>
      <c r="BF412" s="17">
        <v>0</v>
      </c>
      <c r="BG412" s="17">
        <v>0</v>
      </c>
      <c r="BH412" s="17">
        <v>0</v>
      </c>
      <c r="BI412" s="17">
        <v>0</v>
      </c>
      <c r="BJ412" s="17">
        <v>0</v>
      </c>
      <c r="BK412" s="17">
        <v>0</v>
      </c>
      <c r="BL412" s="17">
        <v>0</v>
      </c>
      <c r="BM412" s="17">
        <v>0</v>
      </c>
      <c r="BN412" s="17">
        <v>0</v>
      </c>
      <c r="BO412" s="17">
        <v>0</v>
      </c>
      <c r="BP412" s="17">
        <v>172.6</v>
      </c>
      <c r="BR412" s="17">
        <v>8</v>
      </c>
      <c r="BY412" s="41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  <c r="GE412" s="12"/>
      <c r="GF412" s="12"/>
      <c r="GG412" s="12"/>
      <c r="GH412" s="12"/>
      <c r="GI412" s="12"/>
      <c r="GJ412" s="12"/>
      <c r="GK412" s="12"/>
      <c r="GL412" s="12"/>
      <c r="GM412" s="12"/>
      <c r="GN412" s="12"/>
      <c r="GO412" s="12"/>
      <c r="GP412" s="12"/>
      <c r="GQ412" s="12"/>
      <c r="GR412" s="12"/>
      <c r="GS412" s="12"/>
      <c r="GT412" s="12"/>
      <c r="GU412" s="12"/>
      <c r="GV412" s="12"/>
      <c r="GW412" s="12"/>
      <c r="GX412" s="12"/>
      <c r="GY412" s="12"/>
      <c r="GZ412" s="12"/>
      <c r="HA412" s="12"/>
      <c r="HB412" s="12"/>
      <c r="HC412" s="12"/>
      <c r="HD412" s="12"/>
      <c r="HE412" s="12"/>
      <c r="HF412" s="12"/>
      <c r="HG412" s="12"/>
      <c r="HH412" s="12"/>
      <c r="HI412" s="12"/>
      <c r="HJ412" s="12"/>
      <c r="HK412" s="12"/>
      <c r="HL412" s="12"/>
      <c r="HM412" s="12"/>
      <c r="HN412" s="12"/>
      <c r="HO412" s="12"/>
      <c r="HP412" s="12"/>
      <c r="HQ412" s="12"/>
      <c r="HR412" s="12"/>
      <c r="HS412" s="12"/>
      <c r="HT412" s="12"/>
      <c r="HU412" s="12"/>
      <c r="HV412" s="12"/>
      <c r="HW412" s="12"/>
      <c r="HX412" s="12"/>
      <c r="HY412" s="12"/>
      <c r="HZ412" s="12"/>
      <c r="IA412" s="12"/>
      <c r="IB412" s="12"/>
      <c r="IC412" s="12"/>
      <c r="ID412" s="12"/>
      <c r="IE412" s="12"/>
    </row>
    <row r="413" spans="1:239" s="17" customFormat="1" ht="15" x14ac:dyDescent="0.25">
      <c r="A413" s="38" t="str">
        <f>"138"</f>
        <v>138</v>
      </c>
      <c r="B413" s="17" t="s">
        <v>153</v>
      </c>
      <c r="C413" s="18" t="str">
        <f>"200"</f>
        <v>200</v>
      </c>
      <c r="D413" s="18"/>
      <c r="E413" s="18">
        <v>1.72</v>
      </c>
      <c r="F413" s="18">
        <v>0.01</v>
      </c>
      <c r="G413" s="18">
        <v>2.25</v>
      </c>
      <c r="H413" s="18">
        <v>0.31</v>
      </c>
      <c r="I413" s="18">
        <v>13.43</v>
      </c>
      <c r="J413" s="18">
        <v>84.766282599999982</v>
      </c>
      <c r="K413" s="17">
        <v>1.36</v>
      </c>
      <c r="L413" s="17">
        <v>0.06</v>
      </c>
      <c r="M413" s="17">
        <v>1.36</v>
      </c>
      <c r="N413" s="17">
        <v>0</v>
      </c>
      <c r="O413" s="17">
        <v>2.09</v>
      </c>
      <c r="P413" s="17">
        <v>11.35</v>
      </c>
      <c r="Q413" s="17">
        <v>1.37</v>
      </c>
      <c r="R413" s="17">
        <v>0</v>
      </c>
      <c r="S413" s="17">
        <v>0</v>
      </c>
      <c r="T413" s="17">
        <v>0.16</v>
      </c>
      <c r="U413" s="17">
        <v>1.39</v>
      </c>
      <c r="V413" s="17">
        <v>197.91</v>
      </c>
      <c r="W413" s="17">
        <v>377.19</v>
      </c>
      <c r="X413" s="17">
        <v>0</v>
      </c>
      <c r="Y413" s="17">
        <v>35.29</v>
      </c>
      <c r="Z413" s="17">
        <v>39.9</v>
      </c>
      <c r="AA413" s="17">
        <v>58.41</v>
      </c>
      <c r="AB413" s="17">
        <v>49.24</v>
      </c>
      <c r="AC413" s="17">
        <v>13.15</v>
      </c>
      <c r="AD413" s="17">
        <v>36.25</v>
      </c>
      <c r="AE413" s="17">
        <v>16.97</v>
      </c>
      <c r="AF413" s="17">
        <v>41.76</v>
      </c>
      <c r="AG413" s="17">
        <v>53.83</v>
      </c>
      <c r="AH413" s="17">
        <v>117.81</v>
      </c>
      <c r="AI413" s="17">
        <v>74.19</v>
      </c>
      <c r="AJ413" s="17">
        <v>16.57</v>
      </c>
      <c r="AK413" s="17">
        <v>39.380000000000003</v>
      </c>
      <c r="AL413" s="17">
        <v>197.67</v>
      </c>
      <c r="AM413" s="17">
        <v>0</v>
      </c>
      <c r="AN413" s="17">
        <v>33.74</v>
      </c>
      <c r="AO413" s="17">
        <v>32.31</v>
      </c>
      <c r="AP413" s="17">
        <v>31.09</v>
      </c>
      <c r="AQ413" s="17">
        <v>14.14</v>
      </c>
      <c r="AR413" s="17">
        <v>0.09</v>
      </c>
      <c r="AS413" s="17">
        <v>0.02</v>
      </c>
      <c r="AT413" s="17">
        <v>0.02</v>
      </c>
      <c r="AU413" s="17">
        <v>0.04</v>
      </c>
      <c r="AV413" s="17">
        <v>0.06</v>
      </c>
      <c r="AW413" s="17">
        <v>0.19</v>
      </c>
      <c r="AX413" s="17">
        <v>0</v>
      </c>
      <c r="AY413" s="17">
        <v>0.64</v>
      </c>
      <c r="AZ413" s="17">
        <v>0</v>
      </c>
      <c r="BA413" s="17">
        <v>0.19</v>
      </c>
      <c r="BB413" s="17">
        <v>0</v>
      </c>
      <c r="BC413" s="17">
        <v>0</v>
      </c>
      <c r="BD413" s="17">
        <v>0</v>
      </c>
      <c r="BE413" s="17">
        <v>0</v>
      </c>
      <c r="BF413" s="17">
        <v>7.0000000000000007E-2</v>
      </c>
      <c r="BG413" s="17">
        <v>0.79</v>
      </c>
      <c r="BH413" s="17">
        <v>0</v>
      </c>
      <c r="BI413" s="17">
        <v>0</v>
      </c>
      <c r="BJ413" s="17">
        <v>0.1</v>
      </c>
      <c r="BK413" s="17">
        <v>0</v>
      </c>
      <c r="BL413" s="17">
        <v>0</v>
      </c>
      <c r="BM413" s="17">
        <v>0</v>
      </c>
      <c r="BN413" s="17">
        <v>0</v>
      </c>
      <c r="BO413" s="17">
        <v>0</v>
      </c>
      <c r="BP413" s="17">
        <v>215.66</v>
      </c>
      <c r="BR413" s="17">
        <v>176.85</v>
      </c>
      <c r="BY413" s="41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  <c r="GE413" s="12"/>
      <c r="GF413" s="12"/>
      <c r="GG413" s="12"/>
      <c r="GH413" s="12"/>
      <c r="GI413" s="12"/>
      <c r="GJ413" s="12"/>
      <c r="GK413" s="12"/>
      <c r="GL413" s="12"/>
      <c r="GM413" s="12"/>
      <c r="GN413" s="12"/>
      <c r="GO413" s="12"/>
      <c r="GP413" s="12"/>
      <c r="GQ413" s="12"/>
      <c r="GR413" s="12"/>
      <c r="GS413" s="12"/>
      <c r="GT413" s="12"/>
      <c r="GU413" s="12"/>
      <c r="GV413" s="12"/>
      <c r="GW413" s="12"/>
      <c r="GX413" s="12"/>
      <c r="GY413" s="12"/>
      <c r="GZ413" s="12"/>
      <c r="HA413" s="12"/>
      <c r="HB413" s="12"/>
      <c r="HC413" s="12"/>
      <c r="HD413" s="12"/>
      <c r="HE413" s="12"/>
      <c r="HF413" s="12"/>
      <c r="HG413" s="12"/>
      <c r="HH413" s="12"/>
      <c r="HI413" s="12"/>
      <c r="HJ413" s="12"/>
      <c r="HK413" s="12"/>
      <c r="HL413" s="12"/>
      <c r="HM413" s="12"/>
      <c r="HN413" s="12"/>
      <c r="HO413" s="12"/>
      <c r="HP413" s="12"/>
      <c r="HQ413" s="12"/>
      <c r="HR413" s="12"/>
      <c r="HS413" s="12"/>
      <c r="HT413" s="12"/>
      <c r="HU413" s="12"/>
      <c r="HV413" s="12"/>
      <c r="HW413" s="12"/>
      <c r="HX413" s="12"/>
      <c r="HY413" s="12"/>
      <c r="HZ413" s="12"/>
      <c r="IA413" s="12"/>
      <c r="IB413" s="12"/>
      <c r="IC413" s="12"/>
      <c r="ID413" s="12"/>
      <c r="IE413" s="12"/>
    </row>
    <row r="414" spans="1:239" s="17" customFormat="1" ht="15" x14ac:dyDescent="0.25">
      <c r="A414" s="38" t="str">
        <f>""</f>
        <v/>
      </c>
      <c r="B414" s="17" t="s">
        <v>99</v>
      </c>
      <c r="C414" s="18" t="str">
        <f>"15"</f>
        <v>15</v>
      </c>
      <c r="D414" s="18"/>
      <c r="E414" s="18">
        <v>3.44</v>
      </c>
      <c r="F414" s="18">
        <v>3.44</v>
      </c>
      <c r="G414" s="18">
        <v>2.9</v>
      </c>
      <c r="H414" s="18">
        <v>0</v>
      </c>
      <c r="I414" s="18">
        <v>0</v>
      </c>
      <c r="J414" s="18">
        <v>39.841200000000001</v>
      </c>
      <c r="K414" s="17">
        <v>0.92</v>
      </c>
      <c r="L414" s="17">
        <v>0</v>
      </c>
      <c r="M414" s="17">
        <v>0</v>
      </c>
      <c r="N414" s="17">
        <v>0</v>
      </c>
      <c r="O414" s="17">
        <v>0</v>
      </c>
      <c r="P414" s="17">
        <v>0</v>
      </c>
      <c r="Q414" s="17">
        <v>0</v>
      </c>
      <c r="R414" s="17">
        <v>0</v>
      </c>
      <c r="S414" s="17">
        <v>0</v>
      </c>
      <c r="T414" s="17">
        <v>0</v>
      </c>
      <c r="U414" s="17">
        <v>0.17</v>
      </c>
      <c r="V414" s="17">
        <v>8.82</v>
      </c>
      <c r="W414" s="17">
        <v>22.41</v>
      </c>
      <c r="X414" s="17">
        <v>0</v>
      </c>
      <c r="Y414" s="17">
        <v>193.54</v>
      </c>
      <c r="Z414" s="17">
        <v>211.11</v>
      </c>
      <c r="AA414" s="17">
        <v>306.18</v>
      </c>
      <c r="AB414" s="17">
        <v>373.28</v>
      </c>
      <c r="AC414" s="17">
        <v>93.37</v>
      </c>
      <c r="AD414" s="17">
        <v>176.9</v>
      </c>
      <c r="AE414" s="17">
        <v>0</v>
      </c>
      <c r="AF414" s="17">
        <v>176.15</v>
      </c>
      <c r="AG414" s="17">
        <v>0</v>
      </c>
      <c r="AH414" s="17">
        <v>0</v>
      </c>
      <c r="AI414" s="17">
        <v>0</v>
      </c>
      <c r="AJ414" s="17">
        <v>93.93</v>
      </c>
      <c r="AK414" s="17">
        <v>0</v>
      </c>
      <c r="AL414" s="17">
        <v>0</v>
      </c>
      <c r="AM414" s="17">
        <v>0</v>
      </c>
      <c r="AN414" s="17">
        <v>0</v>
      </c>
      <c r="AO414" s="17">
        <v>0</v>
      </c>
      <c r="AP414" s="17">
        <v>121.15</v>
      </c>
      <c r="AQ414" s="17">
        <v>42.34</v>
      </c>
      <c r="AR414" s="17">
        <v>0</v>
      </c>
      <c r="AS414" s="17">
        <v>0</v>
      </c>
      <c r="AT414" s="17">
        <v>0</v>
      </c>
      <c r="AU414" s="17">
        <v>0</v>
      </c>
      <c r="AV414" s="17">
        <v>0</v>
      </c>
      <c r="AW414" s="17">
        <v>0</v>
      </c>
      <c r="AX414" s="17">
        <v>0</v>
      </c>
      <c r="AY414" s="17">
        <v>0</v>
      </c>
      <c r="AZ414" s="17">
        <v>0</v>
      </c>
      <c r="BA414" s="17">
        <v>0</v>
      </c>
      <c r="BB414" s="17">
        <v>0</v>
      </c>
      <c r="BC414" s="17">
        <v>0</v>
      </c>
      <c r="BD414" s="17">
        <v>0</v>
      </c>
      <c r="BE414" s="17">
        <v>0</v>
      </c>
      <c r="BF414" s="17">
        <v>0</v>
      </c>
      <c r="BG414" s="17">
        <v>0</v>
      </c>
      <c r="BH414" s="17">
        <v>0</v>
      </c>
      <c r="BI414" s="17">
        <v>0</v>
      </c>
      <c r="BJ414" s="17">
        <v>0</v>
      </c>
      <c r="BK414" s="17">
        <v>0</v>
      </c>
      <c r="BL414" s="17">
        <v>0</v>
      </c>
      <c r="BM414" s="17">
        <v>0</v>
      </c>
      <c r="BN414" s="17">
        <v>0</v>
      </c>
      <c r="BO414" s="17">
        <v>0</v>
      </c>
      <c r="BP414" s="17">
        <v>13.15</v>
      </c>
      <c r="BR414" s="17">
        <v>7.7</v>
      </c>
      <c r="BY414" s="41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  <c r="GE414" s="12"/>
      <c r="GF414" s="12"/>
      <c r="GG414" s="12"/>
      <c r="GH414" s="12"/>
      <c r="GI414" s="12"/>
      <c r="GJ414" s="12"/>
      <c r="GK414" s="12"/>
      <c r="GL414" s="12"/>
      <c r="GM414" s="12"/>
      <c r="GN414" s="12"/>
      <c r="GO414" s="12"/>
      <c r="GP414" s="12"/>
      <c r="GQ414" s="12"/>
      <c r="GR414" s="12"/>
      <c r="GS414" s="12"/>
      <c r="GT414" s="12"/>
      <c r="GU414" s="12"/>
      <c r="GV414" s="12"/>
      <c r="GW414" s="12"/>
      <c r="GX414" s="12"/>
      <c r="GY414" s="12"/>
      <c r="GZ414" s="12"/>
      <c r="HA414" s="12"/>
      <c r="HB414" s="12"/>
      <c r="HC414" s="12"/>
      <c r="HD414" s="12"/>
      <c r="HE414" s="12"/>
      <c r="HF414" s="12"/>
      <c r="HG414" s="12"/>
      <c r="HH414" s="12"/>
      <c r="HI414" s="12"/>
      <c r="HJ414" s="12"/>
      <c r="HK414" s="12"/>
      <c r="HL414" s="12"/>
      <c r="HM414" s="12"/>
      <c r="HN414" s="12"/>
      <c r="HO414" s="12"/>
      <c r="HP414" s="12"/>
      <c r="HQ414" s="12"/>
      <c r="HR414" s="12"/>
      <c r="HS414" s="12"/>
      <c r="HT414" s="12"/>
      <c r="HU414" s="12"/>
      <c r="HV414" s="12"/>
      <c r="HW414" s="12"/>
      <c r="HX414" s="12"/>
      <c r="HY414" s="12"/>
      <c r="HZ414" s="12"/>
      <c r="IA414" s="12"/>
      <c r="IB414" s="12"/>
      <c r="IC414" s="12"/>
      <c r="ID414" s="12"/>
      <c r="IE414" s="12"/>
    </row>
    <row r="415" spans="1:239" s="17" customFormat="1" ht="15" x14ac:dyDescent="0.25">
      <c r="A415" s="38" t="str">
        <f>"487"</f>
        <v>487</v>
      </c>
      <c r="B415" s="17" t="s">
        <v>133</v>
      </c>
      <c r="C415" s="18" t="str">
        <f>"90"</f>
        <v>90</v>
      </c>
      <c r="D415" s="18"/>
      <c r="E415" s="18">
        <v>20.55</v>
      </c>
      <c r="F415" s="18">
        <v>20.49</v>
      </c>
      <c r="G415" s="18">
        <v>17.27</v>
      </c>
      <c r="H415" s="18">
        <v>0.01</v>
      </c>
      <c r="I415" s="18">
        <v>0.37</v>
      </c>
      <c r="J415" s="18">
        <v>239.32782</v>
      </c>
      <c r="K415" s="17">
        <v>5.5</v>
      </c>
      <c r="L415" s="17">
        <v>0</v>
      </c>
      <c r="M415" s="17">
        <v>5.5</v>
      </c>
      <c r="N415" s="17">
        <v>0</v>
      </c>
      <c r="O415" s="17">
        <v>0.36</v>
      </c>
      <c r="P415" s="17">
        <v>0</v>
      </c>
      <c r="Q415" s="17">
        <v>0.14000000000000001</v>
      </c>
      <c r="R415" s="17">
        <v>0</v>
      </c>
      <c r="S415" s="17">
        <v>0</v>
      </c>
      <c r="T415" s="17">
        <v>0.01</v>
      </c>
      <c r="U415" s="17">
        <v>1.94</v>
      </c>
      <c r="V415" s="17">
        <v>261.68</v>
      </c>
      <c r="W415" s="17">
        <v>137.86000000000001</v>
      </c>
      <c r="X415" s="17">
        <v>0</v>
      </c>
      <c r="Y415" s="17">
        <v>79.31</v>
      </c>
      <c r="Z415" s="17">
        <v>103.18</v>
      </c>
      <c r="AA415" s="17">
        <v>146.97999999999999</v>
      </c>
      <c r="AB415" s="17">
        <v>149.59</v>
      </c>
      <c r="AC415" s="17">
        <v>33.71</v>
      </c>
      <c r="AD415" s="17">
        <v>96.48</v>
      </c>
      <c r="AE415" s="17">
        <v>44.21</v>
      </c>
      <c r="AF415" s="17">
        <v>101.47</v>
      </c>
      <c r="AG415" s="17">
        <v>95.93</v>
      </c>
      <c r="AH415" s="17">
        <v>261.16000000000003</v>
      </c>
      <c r="AI415" s="17">
        <v>116.42</v>
      </c>
      <c r="AJ415" s="17">
        <v>24.41</v>
      </c>
      <c r="AK415" s="17">
        <v>67.739999999999995</v>
      </c>
      <c r="AL415" s="17">
        <v>364.14</v>
      </c>
      <c r="AM415" s="17">
        <v>0</v>
      </c>
      <c r="AN415" s="17">
        <v>51.02</v>
      </c>
      <c r="AO415" s="17">
        <v>46.43</v>
      </c>
      <c r="AP415" s="17">
        <v>92.16</v>
      </c>
      <c r="AQ415" s="17">
        <v>27.45</v>
      </c>
      <c r="AR415" s="17">
        <v>0.13</v>
      </c>
      <c r="AS415" s="17">
        <v>0.06</v>
      </c>
      <c r="AT415" s="17">
        <v>0.03</v>
      </c>
      <c r="AU415" s="17">
        <v>7.0000000000000007E-2</v>
      </c>
      <c r="AV415" s="17">
        <v>0.08</v>
      </c>
      <c r="AW415" s="17">
        <v>0.38</v>
      </c>
      <c r="AX415" s="17">
        <v>0</v>
      </c>
      <c r="AY415" s="17">
        <v>1.1599999999999999</v>
      </c>
      <c r="AZ415" s="17">
        <v>0</v>
      </c>
      <c r="BA415" s="17">
        <v>0.35</v>
      </c>
      <c r="BB415" s="17">
        <v>0</v>
      </c>
      <c r="BC415" s="17">
        <v>0</v>
      </c>
      <c r="BD415" s="17">
        <v>0</v>
      </c>
      <c r="BE415" s="17">
        <v>7.0000000000000007E-2</v>
      </c>
      <c r="BF415" s="17">
        <v>0.12</v>
      </c>
      <c r="BG415" s="17">
        <v>1.1200000000000001</v>
      </c>
      <c r="BH415" s="17">
        <v>0</v>
      </c>
      <c r="BI415" s="17">
        <v>0</v>
      </c>
      <c r="BJ415" s="17">
        <v>0.18</v>
      </c>
      <c r="BK415" s="17">
        <v>0</v>
      </c>
      <c r="BL415" s="17">
        <v>0</v>
      </c>
      <c r="BM415" s="17">
        <v>0</v>
      </c>
      <c r="BN415" s="17">
        <v>0</v>
      </c>
      <c r="BO415" s="17">
        <v>0</v>
      </c>
      <c r="BP415" s="17">
        <v>156.61000000000001</v>
      </c>
      <c r="BR415" s="17">
        <v>32.049999999999997</v>
      </c>
      <c r="BY415" s="41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  <c r="FG415" s="12"/>
      <c r="FH415" s="12"/>
      <c r="FI415" s="12"/>
      <c r="FJ415" s="12"/>
      <c r="FK415" s="12"/>
      <c r="FL415" s="12"/>
      <c r="FM415" s="12"/>
      <c r="FN415" s="12"/>
      <c r="FO415" s="12"/>
      <c r="FP415" s="12"/>
      <c r="FQ415" s="12"/>
      <c r="FR415" s="12"/>
      <c r="FS415" s="12"/>
      <c r="FT415" s="12"/>
      <c r="FU415" s="12"/>
      <c r="FV415" s="12"/>
      <c r="FW415" s="12"/>
      <c r="FX415" s="12"/>
      <c r="FY415" s="12"/>
      <c r="FZ415" s="12"/>
      <c r="GA415" s="12"/>
      <c r="GB415" s="12"/>
      <c r="GC415" s="12"/>
      <c r="GD415" s="12"/>
      <c r="GE415" s="12"/>
      <c r="GF415" s="12"/>
      <c r="GG415" s="12"/>
      <c r="GH415" s="12"/>
      <c r="GI415" s="12"/>
      <c r="GJ415" s="12"/>
      <c r="GK415" s="12"/>
      <c r="GL415" s="12"/>
      <c r="GM415" s="12"/>
      <c r="GN415" s="12"/>
      <c r="GO415" s="12"/>
      <c r="GP415" s="12"/>
      <c r="GQ415" s="12"/>
      <c r="GR415" s="12"/>
      <c r="GS415" s="12"/>
      <c r="GT415" s="12"/>
      <c r="GU415" s="12"/>
      <c r="GV415" s="12"/>
      <c r="GW415" s="12"/>
      <c r="GX415" s="12"/>
      <c r="GY415" s="12"/>
      <c r="GZ415" s="12"/>
      <c r="HA415" s="12"/>
      <c r="HB415" s="12"/>
      <c r="HC415" s="12"/>
      <c r="HD415" s="12"/>
      <c r="HE415" s="12"/>
      <c r="HF415" s="12"/>
      <c r="HG415" s="12"/>
      <c r="HH415" s="12"/>
      <c r="HI415" s="12"/>
      <c r="HJ415" s="12"/>
      <c r="HK415" s="12"/>
      <c r="HL415" s="12"/>
      <c r="HM415" s="12"/>
      <c r="HN415" s="12"/>
      <c r="HO415" s="12"/>
      <c r="HP415" s="12"/>
      <c r="HQ415" s="12"/>
      <c r="HR415" s="12"/>
      <c r="HS415" s="12"/>
      <c r="HT415" s="12"/>
      <c r="HU415" s="12"/>
      <c r="HV415" s="12"/>
      <c r="HW415" s="12"/>
      <c r="HX415" s="12"/>
      <c r="HY415" s="12"/>
      <c r="HZ415" s="12"/>
      <c r="IA415" s="12"/>
      <c r="IB415" s="12"/>
      <c r="IC415" s="12"/>
      <c r="ID415" s="12"/>
      <c r="IE415" s="12"/>
    </row>
    <row r="416" spans="1:239" s="17" customFormat="1" ht="15" x14ac:dyDescent="0.25">
      <c r="A416" s="38" t="str">
        <f>"520"</f>
        <v>520</v>
      </c>
      <c r="B416" s="17" t="s">
        <v>100</v>
      </c>
      <c r="C416" s="18" t="str">
        <f>"150"</f>
        <v>150</v>
      </c>
      <c r="D416" s="18"/>
      <c r="E416" s="18">
        <v>3.94</v>
      </c>
      <c r="F416" s="18">
        <v>0.69</v>
      </c>
      <c r="G416" s="18">
        <v>4.8099999999999996</v>
      </c>
      <c r="H416" s="18">
        <v>0.65</v>
      </c>
      <c r="I416" s="18">
        <v>25.81</v>
      </c>
      <c r="J416" s="18">
        <v>169.482586</v>
      </c>
      <c r="K416" s="17">
        <v>3</v>
      </c>
      <c r="L416" s="17">
        <v>0.11</v>
      </c>
      <c r="M416" s="17">
        <v>0</v>
      </c>
      <c r="N416" s="17">
        <v>0</v>
      </c>
      <c r="O416" s="17">
        <v>2.72</v>
      </c>
      <c r="P416" s="17">
        <v>23.09</v>
      </c>
      <c r="Q416" s="17">
        <v>2.15</v>
      </c>
      <c r="R416" s="17">
        <v>0</v>
      </c>
      <c r="S416" s="17">
        <v>0</v>
      </c>
      <c r="T416" s="17">
        <v>0.37</v>
      </c>
      <c r="U416" s="17">
        <v>3.02</v>
      </c>
      <c r="V416" s="17">
        <v>277.16000000000003</v>
      </c>
      <c r="W416" s="17">
        <v>805.97</v>
      </c>
      <c r="X416" s="17">
        <v>0</v>
      </c>
      <c r="Y416" s="17">
        <v>1152.92</v>
      </c>
      <c r="Z416" s="17">
        <v>1257.6300000000001</v>
      </c>
      <c r="AA416" s="17">
        <v>1823.96</v>
      </c>
      <c r="AB416" s="17">
        <v>2223.65</v>
      </c>
      <c r="AC416" s="17">
        <v>556.20000000000005</v>
      </c>
      <c r="AD416" s="17">
        <v>1053.8399999999999</v>
      </c>
      <c r="AE416" s="17">
        <v>0</v>
      </c>
      <c r="AF416" s="17">
        <v>1049.3399999999999</v>
      </c>
      <c r="AG416" s="17">
        <v>0</v>
      </c>
      <c r="AH416" s="17">
        <v>0.01</v>
      </c>
      <c r="AI416" s="17">
        <v>0</v>
      </c>
      <c r="AJ416" s="17">
        <v>559.58000000000004</v>
      </c>
      <c r="AK416" s="17">
        <v>0</v>
      </c>
      <c r="AL416" s="17">
        <v>0.01</v>
      </c>
      <c r="AM416" s="17">
        <v>0</v>
      </c>
      <c r="AN416" s="17">
        <v>0</v>
      </c>
      <c r="AO416" s="17">
        <v>0</v>
      </c>
      <c r="AP416" s="17">
        <v>721.7</v>
      </c>
      <c r="AQ416" s="17">
        <v>252.2</v>
      </c>
      <c r="AR416" s="17">
        <v>0</v>
      </c>
      <c r="AS416" s="17">
        <v>0</v>
      </c>
      <c r="AT416" s="17">
        <v>0</v>
      </c>
      <c r="AU416" s="17">
        <v>0</v>
      </c>
      <c r="AV416" s="17">
        <v>0</v>
      </c>
      <c r="AW416" s="17">
        <v>0</v>
      </c>
      <c r="AX416" s="17">
        <v>0</v>
      </c>
      <c r="AY416" s="17">
        <v>0</v>
      </c>
      <c r="AZ416" s="17">
        <v>0</v>
      </c>
      <c r="BA416" s="17">
        <v>0</v>
      </c>
      <c r="BB416" s="17">
        <v>0</v>
      </c>
      <c r="BC416" s="17">
        <v>0</v>
      </c>
      <c r="BD416" s="17">
        <v>0</v>
      </c>
      <c r="BE416" s="17">
        <v>0</v>
      </c>
      <c r="BF416" s="17">
        <v>0</v>
      </c>
      <c r="BG416" s="17">
        <v>0</v>
      </c>
      <c r="BH416" s="17">
        <v>0</v>
      </c>
      <c r="BI416" s="17">
        <v>0</v>
      </c>
      <c r="BJ416" s="17">
        <v>0</v>
      </c>
      <c r="BK416" s="17">
        <v>0</v>
      </c>
      <c r="BL416" s="17">
        <v>0</v>
      </c>
      <c r="BM416" s="17">
        <v>0</v>
      </c>
      <c r="BN416" s="17">
        <v>0</v>
      </c>
      <c r="BO416" s="17">
        <v>0</v>
      </c>
      <c r="BP416" s="17">
        <v>82.18</v>
      </c>
      <c r="BR416" s="17">
        <v>45.87</v>
      </c>
      <c r="BY416" s="41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  <c r="GC416" s="12"/>
      <c r="GD416" s="12"/>
      <c r="GE416" s="12"/>
      <c r="GF416" s="12"/>
      <c r="GG416" s="12"/>
      <c r="GH416" s="12"/>
      <c r="GI416" s="12"/>
      <c r="GJ416" s="12"/>
      <c r="GK416" s="12"/>
      <c r="GL416" s="12"/>
      <c r="GM416" s="12"/>
      <c r="GN416" s="12"/>
      <c r="GO416" s="12"/>
      <c r="GP416" s="12"/>
      <c r="GQ416" s="12"/>
      <c r="GR416" s="12"/>
      <c r="GS416" s="12"/>
      <c r="GT416" s="12"/>
      <c r="GU416" s="12"/>
      <c r="GV416" s="12"/>
      <c r="GW416" s="12"/>
      <c r="GX416" s="12"/>
      <c r="GY416" s="12"/>
      <c r="GZ416" s="12"/>
      <c r="HA416" s="12"/>
      <c r="HB416" s="12"/>
      <c r="HC416" s="12"/>
      <c r="HD416" s="12"/>
      <c r="HE416" s="12"/>
      <c r="HF416" s="12"/>
      <c r="HG416" s="12"/>
      <c r="HH416" s="12"/>
      <c r="HI416" s="12"/>
      <c r="HJ416" s="12"/>
      <c r="HK416" s="12"/>
      <c r="HL416" s="12"/>
      <c r="HM416" s="12"/>
      <c r="HN416" s="12"/>
      <c r="HO416" s="12"/>
      <c r="HP416" s="12"/>
      <c r="HQ416" s="12"/>
      <c r="HR416" s="12"/>
      <c r="HS416" s="12"/>
      <c r="HT416" s="12"/>
      <c r="HU416" s="12"/>
      <c r="HV416" s="12"/>
      <c r="HW416" s="12"/>
      <c r="HX416" s="12"/>
      <c r="HY416" s="12"/>
      <c r="HZ416" s="12"/>
      <c r="IA416" s="12"/>
      <c r="IB416" s="12"/>
      <c r="IC416" s="12"/>
      <c r="ID416" s="12"/>
      <c r="IE416" s="12"/>
    </row>
    <row r="417" spans="1:239" s="17" customFormat="1" ht="15" x14ac:dyDescent="0.25">
      <c r="A417" s="38" t="str">
        <f>"639"</f>
        <v>639</v>
      </c>
      <c r="B417" s="17" t="s">
        <v>95</v>
      </c>
      <c r="C417" s="18" t="str">
        <f>"180"</f>
        <v>180</v>
      </c>
      <c r="D417" s="18"/>
      <c r="E417" s="18">
        <v>0.92</v>
      </c>
      <c r="F417" s="18">
        <v>0</v>
      </c>
      <c r="G417" s="18">
        <v>0.05</v>
      </c>
      <c r="H417" s="18">
        <v>0.05</v>
      </c>
      <c r="I417" s="18">
        <v>26.58</v>
      </c>
      <c r="J417" s="18">
        <v>112.28799599999999</v>
      </c>
      <c r="K417" s="17">
        <v>0.02</v>
      </c>
      <c r="L417" s="17">
        <v>0</v>
      </c>
      <c r="M417" s="17">
        <v>0</v>
      </c>
      <c r="N417" s="17">
        <v>0</v>
      </c>
      <c r="O417" s="17">
        <v>26.07</v>
      </c>
      <c r="P417" s="17">
        <v>0.51</v>
      </c>
      <c r="Q417" s="17">
        <v>3.08</v>
      </c>
      <c r="R417" s="17">
        <v>0</v>
      </c>
      <c r="S417" s="17">
        <v>0</v>
      </c>
      <c r="T417" s="17">
        <v>0.27</v>
      </c>
      <c r="U417" s="17">
        <v>0.74</v>
      </c>
      <c r="V417" s="17">
        <v>3.21</v>
      </c>
      <c r="W417" s="17">
        <v>306.5</v>
      </c>
      <c r="X417" s="17">
        <v>0</v>
      </c>
      <c r="Y417" s="17">
        <v>0.01</v>
      </c>
      <c r="Z417" s="17">
        <v>0.01</v>
      </c>
      <c r="AA417" s="17">
        <v>0.01</v>
      </c>
      <c r="AB417" s="17">
        <v>0.02</v>
      </c>
      <c r="AC417" s="17">
        <v>0</v>
      </c>
      <c r="AD417" s="17">
        <v>0.01</v>
      </c>
      <c r="AE417" s="17">
        <v>0</v>
      </c>
      <c r="AF417" s="17">
        <v>0.01</v>
      </c>
      <c r="AG417" s="17">
        <v>0.01</v>
      </c>
      <c r="AH417" s="17">
        <v>0.01</v>
      </c>
      <c r="AI417" s="17">
        <v>0.05</v>
      </c>
      <c r="AJ417" s="17">
        <v>0</v>
      </c>
      <c r="AK417" s="17">
        <v>0.01</v>
      </c>
      <c r="AL417" s="17">
        <v>0.02</v>
      </c>
      <c r="AM417" s="17">
        <v>0</v>
      </c>
      <c r="AN417" s="17">
        <v>0.01</v>
      </c>
      <c r="AO417" s="17">
        <v>0.01</v>
      </c>
      <c r="AP417" s="17">
        <v>0.01</v>
      </c>
      <c r="AQ417" s="17">
        <v>0</v>
      </c>
      <c r="AR417" s="17">
        <v>0</v>
      </c>
      <c r="AS417" s="17">
        <v>0</v>
      </c>
      <c r="AT417" s="17">
        <v>0</v>
      </c>
      <c r="AU417" s="17">
        <v>0</v>
      </c>
      <c r="AV417" s="17">
        <v>0</v>
      </c>
      <c r="AW417" s="17">
        <v>0</v>
      </c>
      <c r="AX417" s="17">
        <v>0</v>
      </c>
      <c r="AY417" s="17">
        <v>0</v>
      </c>
      <c r="AZ417" s="17">
        <v>0</v>
      </c>
      <c r="BA417" s="17">
        <v>0</v>
      </c>
      <c r="BB417" s="17">
        <v>0</v>
      </c>
      <c r="BC417" s="17">
        <v>0</v>
      </c>
      <c r="BD417" s="17">
        <v>0</v>
      </c>
      <c r="BE417" s="17">
        <v>0</v>
      </c>
      <c r="BF417" s="17">
        <v>0</v>
      </c>
      <c r="BG417" s="17">
        <v>0.01</v>
      </c>
      <c r="BH417" s="17">
        <v>0</v>
      </c>
      <c r="BI417" s="17">
        <v>0</v>
      </c>
      <c r="BJ417" s="17">
        <v>0.01</v>
      </c>
      <c r="BK417" s="17">
        <v>0</v>
      </c>
      <c r="BL417" s="17">
        <v>0</v>
      </c>
      <c r="BM417" s="17">
        <v>0</v>
      </c>
      <c r="BN417" s="17">
        <v>0</v>
      </c>
      <c r="BO417" s="17">
        <v>0</v>
      </c>
      <c r="BP417" s="17">
        <v>183.62</v>
      </c>
      <c r="BR417" s="17">
        <v>94.5</v>
      </c>
      <c r="BY417" s="41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  <c r="EV417" s="12"/>
      <c r="EW417" s="12"/>
      <c r="EX417" s="12"/>
      <c r="EY417" s="12"/>
      <c r="EZ417" s="12"/>
      <c r="FA417" s="12"/>
      <c r="FB417" s="12"/>
      <c r="FC417" s="12"/>
      <c r="FD417" s="12"/>
      <c r="FE417" s="12"/>
      <c r="FF417" s="12"/>
      <c r="FG417" s="12"/>
      <c r="FH417" s="12"/>
      <c r="FI417" s="12"/>
      <c r="FJ417" s="12"/>
      <c r="FK417" s="12"/>
      <c r="FL417" s="12"/>
      <c r="FM417" s="12"/>
      <c r="FN417" s="12"/>
      <c r="FO417" s="12"/>
      <c r="FP417" s="12"/>
      <c r="FQ417" s="12"/>
      <c r="FR417" s="12"/>
      <c r="FS417" s="12"/>
      <c r="FT417" s="12"/>
      <c r="FU417" s="12"/>
      <c r="FV417" s="12"/>
      <c r="FW417" s="12"/>
      <c r="FX417" s="12"/>
      <c r="FY417" s="12"/>
      <c r="FZ417" s="12"/>
      <c r="GA417" s="12"/>
      <c r="GB417" s="12"/>
      <c r="GC417" s="12"/>
      <c r="GD417" s="12"/>
      <c r="GE417" s="12"/>
      <c r="GF417" s="12"/>
      <c r="GG417" s="12"/>
      <c r="GH417" s="12"/>
      <c r="GI417" s="12"/>
      <c r="GJ417" s="12"/>
      <c r="GK417" s="12"/>
      <c r="GL417" s="12"/>
      <c r="GM417" s="12"/>
      <c r="GN417" s="12"/>
      <c r="GO417" s="12"/>
      <c r="GP417" s="12"/>
      <c r="GQ417" s="12"/>
      <c r="GR417" s="12"/>
      <c r="GS417" s="12"/>
      <c r="GT417" s="12"/>
      <c r="GU417" s="12"/>
      <c r="GV417" s="12"/>
      <c r="GW417" s="12"/>
      <c r="GX417" s="12"/>
      <c r="GY417" s="12"/>
      <c r="GZ417" s="12"/>
      <c r="HA417" s="12"/>
      <c r="HB417" s="12"/>
      <c r="HC417" s="12"/>
      <c r="HD417" s="12"/>
      <c r="HE417" s="12"/>
      <c r="HF417" s="12"/>
      <c r="HG417" s="12"/>
      <c r="HH417" s="12"/>
      <c r="HI417" s="12"/>
      <c r="HJ417" s="12"/>
      <c r="HK417" s="12"/>
      <c r="HL417" s="12"/>
      <c r="HM417" s="12"/>
      <c r="HN417" s="12"/>
      <c r="HO417" s="12"/>
      <c r="HP417" s="12"/>
      <c r="HQ417" s="12"/>
      <c r="HR417" s="12"/>
      <c r="HS417" s="12"/>
      <c r="HT417" s="12"/>
      <c r="HU417" s="12"/>
      <c r="HV417" s="12"/>
      <c r="HW417" s="12"/>
      <c r="HX417" s="12"/>
      <c r="HY417" s="12"/>
      <c r="HZ417" s="12"/>
      <c r="IA417" s="12"/>
      <c r="IB417" s="12"/>
      <c r="IC417" s="12"/>
      <c r="ID417" s="12"/>
      <c r="IE417" s="12"/>
    </row>
    <row r="418" spans="1:239" s="17" customFormat="1" ht="15" x14ac:dyDescent="0.25">
      <c r="A418" s="38" t="str">
        <f>"-"</f>
        <v>-</v>
      </c>
      <c r="B418" s="17" t="s">
        <v>74</v>
      </c>
      <c r="C418" s="18" t="str">
        <f>"30"</f>
        <v>30</v>
      </c>
      <c r="D418" s="18"/>
      <c r="E418" s="18">
        <v>1.98</v>
      </c>
      <c r="F418" s="18">
        <v>0</v>
      </c>
      <c r="G418" s="18">
        <v>0.2</v>
      </c>
      <c r="H418" s="18">
        <v>0.2</v>
      </c>
      <c r="I418" s="18">
        <v>14.01</v>
      </c>
      <c r="J418" s="18">
        <v>67.170299999999997</v>
      </c>
      <c r="K418" s="17">
        <v>0</v>
      </c>
      <c r="L418" s="17">
        <v>0</v>
      </c>
      <c r="M418" s="17">
        <v>0</v>
      </c>
      <c r="N418" s="17">
        <v>0</v>
      </c>
      <c r="O418" s="17">
        <v>0.33</v>
      </c>
      <c r="P418" s="17">
        <v>13.68</v>
      </c>
      <c r="Q418" s="17">
        <v>0.06</v>
      </c>
      <c r="R418" s="17">
        <v>0</v>
      </c>
      <c r="S418" s="17">
        <v>0</v>
      </c>
      <c r="T418" s="17">
        <v>0</v>
      </c>
      <c r="U418" s="17">
        <v>0.54</v>
      </c>
      <c r="V418" s="17">
        <v>0</v>
      </c>
      <c r="W418" s="17">
        <v>0</v>
      </c>
      <c r="X418" s="17">
        <v>0</v>
      </c>
      <c r="Y418" s="17">
        <v>95.79</v>
      </c>
      <c r="Z418" s="17">
        <v>99.7</v>
      </c>
      <c r="AA418" s="17">
        <v>152.69</v>
      </c>
      <c r="AB418" s="17">
        <v>50.63</v>
      </c>
      <c r="AC418" s="17">
        <v>30.02</v>
      </c>
      <c r="AD418" s="17">
        <v>60.03</v>
      </c>
      <c r="AE418" s="17">
        <v>22.71</v>
      </c>
      <c r="AF418" s="17">
        <v>108.58</v>
      </c>
      <c r="AG418" s="17">
        <v>67.34</v>
      </c>
      <c r="AH418" s="17">
        <v>93.96</v>
      </c>
      <c r="AI418" s="17">
        <v>77.52</v>
      </c>
      <c r="AJ418" s="17">
        <v>40.72</v>
      </c>
      <c r="AK418" s="17">
        <v>72.040000000000006</v>
      </c>
      <c r="AL418" s="17">
        <v>602.39</v>
      </c>
      <c r="AM418" s="17">
        <v>0</v>
      </c>
      <c r="AN418" s="17">
        <v>196.27</v>
      </c>
      <c r="AO418" s="17">
        <v>85.35</v>
      </c>
      <c r="AP418" s="17">
        <v>56.64</v>
      </c>
      <c r="AQ418" s="17">
        <v>44.89</v>
      </c>
      <c r="AR418" s="17">
        <v>0</v>
      </c>
      <c r="AS418" s="17">
        <v>0</v>
      </c>
      <c r="AT418" s="17">
        <v>0</v>
      </c>
      <c r="AU418" s="17">
        <v>0</v>
      </c>
      <c r="AV418" s="17">
        <v>0</v>
      </c>
      <c r="AW418" s="17">
        <v>0</v>
      </c>
      <c r="AX418" s="17">
        <v>0</v>
      </c>
      <c r="AY418" s="17">
        <v>0.02</v>
      </c>
      <c r="AZ418" s="17">
        <v>0</v>
      </c>
      <c r="BA418" s="17">
        <v>0</v>
      </c>
      <c r="BB418" s="17">
        <v>0</v>
      </c>
      <c r="BC418" s="17">
        <v>0</v>
      </c>
      <c r="BD418" s="17">
        <v>0</v>
      </c>
      <c r="BE418" s="17">
        <v>0</v>
      </c>
      <c r="BF418" s="17">
        <v>0</v>
      </c>
      <c r="BG418" s="17">
        <v>0.02</v>
      </c>
      <c r="BH418" s="17">
        <v>0</v>
      </c>
      <c r="BI418" s="17">
        <v>0</v>
      </c>
      <c r="BJ418" s="17">
        <v>0.08</v>
      </c>
      <c r="BK418" s="17">
        <v>0</v>
      </c>
      <c r="BL418" s="17">
        <v>0</v>
      </c>
      <c r="BM418" s="17">
        <v>0</v>
      </c>
      <c r="BN418" s="17">
        <v>0</v>
      </c>
      <c r="BO418" s="17">
        <v>0</v>
      </c>
      <c r="BP418" s="17">
        <v>11.73</v>
      </c>
      <c r="BR418" s="17">
        <v>0</v>
      </c>
      <c r="BY418" s="41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  <c r="EV418" s="12"/>
      <c r="EW418" s="12"/>
      <c r="EX418" s="12"/>
      <c r="EY418" s="12"/>
      <c r="EZ418" s="12"/>
      <c r="FA418" s="12"/>
      <c r="FB418" s="12"/>
      <c r="FC418" s="12"/>
      <c r="FD418" s="12"/>
      <c r="FE418" s="12"/>
      <c r="FF418" s="12"/>
      <c r="FG418" s="12"/>
      <c r="FH418" s="12"/>
      <c r="FI418" s="12"/>
      <c r="FJ418" s="12"/>
      <c r="FK418" s="12"/>
      <c r="FL418" s="12"/>
      <c r="FM418" s="12"/>
      <c r="FN418" s="12"/>
      <c r="FO418" s="12"/>
      <c r="FP418" s="12"/>
      <c r="FQ418" s="12"/>
      <c r="FR418" s="12"/>
      <c r="FS418" s="12"/>
      <c r="FT418" s="12"/>
      <c r="FU418" s="12"/>
      <c r="FV418" s="12"/>
      <c r="FW418" s="12"/>
      <c r="FX418" s="12"/>
      <c r="FY418" s="12"/>
      <c r="FZ418" s="12"/>
      <c r="GA418" s="12"/>
      <c r="GB418" s="12"/>
      <c r="GC418" s="12"/>
      <c r="GD418" s="12"/>
      <c r="GE418" s="12"/>
      <c r="GF418" s="12"/>
      <c r="GG418" s="12"/>
      <c r="GH418" s="12"/>
      <c r="GI418" s="12"/>
      <c r="GJ418" s="12"/>
      <c r="GK418" s="12"/>
      <c r="GL418" s="12"/>
      <c r="GM418" s="12"/>
      <c r="GN418" s="12"/>
      <c r="GO418" s="12"/>
      <c r="GP418" s="12"/>
      <c r="GQ418" s="12"/>
      <c r="GR418" s="12"/>
      <c r="GS418" s="12"/>
      <c r="GT418" s="12"/>
      <c r="GU418" s="12"/>
      <c r="GV418" s="12"/>
      <c r="GW418" s="12"/>
      <c r="GX418" s="12"/>
      <c r="GY418" s="12"/>
      <c r="GZ418" s="12"/>
      <c r="HA418" s="12"/>
      <c r="HB418" s="12"/>
      <c r="HC418" s="12"/>
      <c r="HD418" s="12"/>
      <c r="HE418" s="12"/>
      <c r="HF418" s="12"/>
      <c r="HG418" s="12"/>
      <c r="HH418" s="12"/>
      <c r="HI418" s="12"/>
      <c r="HJ418" s="12"/>
      <c r="HK418" s="12"/>
      <c r="HL418" s="12"/>
      <c r="HM418" s="12"/>
      <c r="HN418" s="12"/>
      <c r="HO418" s="12"/>
      <c r="HP418" s="12"/>
      <c r="HQ418" s="12"/>
      <c r="HR418" s="12"/>
      <c r="HS418" s="12"/>
      <c r="HT418" s="12"/>
      <c r="HU418" s="12"/>
      <c r="HV418" s="12"/>
      <c r="HW418" s="12"/>
      <c r="HX418" s="12"/>
      <c r="HY418" s="12"/>
      <c r="HZ418" s="12"/>
      <c r="IA418" s="12"/>
      <c r="IB418" s="12"/>
      <c r="IC418" s="12"/>
      <c r="ID418" s="12"/>
      <c r="IE418" s="12"/>
    </row>
    <row r="419" spans="1:239" s="15" customFormat="1" ht="15" x14ac:dyDescent="0.25">
      <c r="A419" s="28" t="str">
        <f>"-"</f>
        <v>-</v>
      </c>
      <c r="B419" s="15" t="s">
        <v>77</v>
      </c>
      <c r="C419" s="16" t="str">
        <f>"30"</f>
        <v>30</v>
      </c>
      <c r="D419" s="16"/>
      <c r="E419" s="16">
        <v>1.98</v>
      </c>
      <c r="F419" s="16">
        <v>0</v>
      </c>
      <c r="G419" s="16">
        <v>0.36</v>
      </c>
      <c r="H419" s="16">
        <v>0.36</v>
      </c>
      <c r="I419" s="16">
        <v>10.02</v>
      </c>
      <c r="J419" s="16">
        <v>58.013999999999996</v>
      </c>
      <c r="K419" s="15">
        <v>0.06</v>
      </c>
      <c r="L419" s="15">
        <v>0</v>
      </c>
      <c r="M419" s="15">
        <v>0</v>
      </c>
      <c r="N419" s="15">
        <v>0</v>
      </c>
      <c r="O419" s="15">
        <v>0.36</v>
      </c>
      <c r="P419" s="15">
        <v>9.66</v>
      </c>
      <c r="Q419" s="15">
        <v>2.4900000000000002</v>
      </c>
      <c r="R419" s="15">
        <v>0</v>
      </c>
      <c r="S419" s="15">
        <v>0</v>
      </c>
      <c r="T419" s="15">
        <v>0.3</v>
      </c>
      <c r="U419" s="15">
        <v>0.75</v>
      </c>
      <c r="V419" s="15">
        <v>183</v>
      </c>
      <c r="W419" s="15">
        <v>73.5</v>
      </c>
      <c r="X419" s="15">
        <v>0</v>
      </c>
      <c r="Y419" s="15">
        <v>96.6</v>
      </c>
      <c r="Z419" s="15">
        <v>74.400000000000006</v>
      </c>
      <c r="AA419" s="15">
        <v>128.1</v>
      </c>
      <c r="AB419" s="15">
        <v>66.900000000000006</v>
      </c>
      <c r="AC419" s="15">
        <v>27.9</v>
      </c>
      <c r="AD419" s="15">
        <v>59.4</v>
      </c>
      <c r="AE419" s="15">
        <v>24</v>
      </c>
      <c r="AF419" s="15">
        <v>111.3</v>
      </c>
      <c r="AG419" s="15">
        <v>89.1</v>
      </c>
      <c r="AH419" s="15">
        <v>87.3</v>
      </c>
      <c r="AI419" s="15">
        <v>139.19999999999999</v>
      </c>
      <c r="AJ419" s="15">
        <v>37.200000000000003</v>
      </c>
      <c r="AK419" s="15">
        <v>93</v>
      </c>
      <c r="AL419" s="15">
        <v>458.7</v>
      </c>
      <c r="AM419" s="15">
        <v>0</v>
      </c>
      <c r="AN419" s="15">
        <v>157.80000000000001</v>
      </c>
      <c r="AO419" s="15">
        <v>87.3</v>
      </c>
      <c r="AP419" s="15">
        <v>54</v>
      </c>
      <c r="AQ419" s="15">
        <v>39</v>
      </c>
      <c r="AR419" s="15">
        <v>0</v>
      </c>
      <c r="AS419" s="15">
        <v>0</v>
      </c>
      <c r="AT419" s="15">
        <v>0</v>
      </c>
      <c r="AU419" s="15">
        <v>0</v>
      </c>
      <c r="AV419" s="15">
        <v>0</v>
      </c>
      <c r="AW419" s="15">
        <v>0</v>
      </c>
      <c r="AX419" s="15">
        <v>0</v>
      </c>
      <c r="AY419" s="15">
        <v>0.04</v>
      </c>
      <c r="AZ419" s="15">
        <v>0</v>
      </c>
      <c r="BA419" s="15">
        <v>0</v>
      </c>
      <c r="BB419" s="15">
        <v>0.01</v>
      </c>
      <c r="BC419" s="15">
        <v>0</v>
      </c>
      <c r="BD419" s="15">
        <v>0</v>
      </c>
      <c r="BE419" s="15">
        <v>0</v>
      </c>
      <c r="BF419" s="15">
        <v>0</v>
      </c>
      <c r="BG419" s="15">
        <v>0.03</v>
      </c>
      <c r="BH419" s="15">
        <v>0</v>
      </c>
      <c r="BI419" s="15">
        <v>0</v>
      </c>
      <c r="BJ419" s="15">
        <v>0.14000000000000001</v>
      </c>
      <c r="BK419" s="15">
        <v>0.02</v>
      </c>
      <c r="BL419" s="15">
        <v>0</v>
      </c>
      <c r="BM419" s="15">
        <v>0</v>
      </c>
      <c r="BN419" s="15">
        <v>0</v>
      </c>
      <c r="BO419" s="15">
        <v>0</v>
      </c>
      <c r="BP419" s="15">
        <v>14.1</v>
      </c>
      <c r="BR419" s="15">
        <v>0.25</v>
      </c>
      <c r="BY419" s="4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/>
      <c r="EU419" s="12"/>
      <c r="EV419" s="12"/>
      <c r="EW419" s="12"/>
      <c r="EX419" s="12"/>
      <c r="EY419" s="12"/>
      <c r="EZ419" s="12"/>
      <c r="FA419" s="12"/>
      <c r="FB419" s="12"/>
      <c r="FC419" s="12"/>
      <c r="FD419" s="12"/>
      <c r="FE419" s="12"/>
      <c r="FF419" s="12"/>
      <c r="FG419" s="12"/>
      <c r="FH419" s="12"/>
      <c r="FI419" s="12"/>
      <c r="FJ419" s="12"/>
      <c r="FK419" s="12"/>
      <c r="FL419" s="12"/>
      <c r="FM419" s="12"/>
      <c r="FN419" s="12"/>
      <c r="FO419" s="12"/>
      <c r="FP419" s="12"/>
      <c r="FQ419" s="12"/>
      <c r="FR419" s="12"/>
      <c r="FS419" s="12"/>
      <c r="FT419" s="12"/>
      <c r="FU419" s="12"/>
      <c r="FV419" s="12"/>
      <c r="FW419" s="12"/>
      <c r="FX419" s="12"/>
      <c r="FY419" s="12"/>
      <c r="FZ419" s="12"/>
      <c r="GA419" s="12"/>
      <c r="GB419" s="12"/>
      <c r="GC419" s="12"/>
      <c r="GD419" s="12"/>
      <c r="GE419" s="12"/>
      <c r="GF419" s="12"/>
      <c r="GG419" s="12"/>
      <c r="GH419" s="12"/>
      <c r="GI419" s="12"/>
      <c r="GJ419" s="12"/>
      <c r="GK419" s="12"/>
      <c r="GL419" s="12"/>
      <c r="GM419" s="12"/>
      <c r="GN419" s="12"/>
      <c r="GO419" s="12"/>
      <c r="GP419" s="12"/>
      <c r="GQ419" s="12"/>
      <c r="GR419" s="12"/>
      <c r="GS419" s="12"/>
      <c r="GT419" s="12"/>
      <c r="GU419" s="12"/>
      <c r="GV419" s="12"/>
      <c r="GW419" s="12"/>
      <c r="GX419" s="12"/>
      <c r="GY419" s="12"/>
      <c r="GZ419" s="12"/>
      <c r="HA419" s="12"/>
      <c r="HB419" s="12"/>
      <c r="HC419" s="12"/>
      <c r="HD419" s="12"/>
      <c r="HE419" s="12"/>
      <c r="HF419" s="12"/>
      <c r="HG419" s="12"/>
      <c r="HH419" s="12"/>
      <c r="HI419" s="12"/>
      <c r="HJ419" s="12"/>
      <c r="HK419" s="12"/>
      <c r="HL419" s="12"/>
      <c r="HM419" s="12"/>
      <c r="HN419" s="12"/>
      <c r="HO419" s="12"/>
      <c r="HP419" s="12"/>
      <c r="HQ419" s="12"/>
      <c r="HR419" s="12"/>
      <c r="HS419" s="12"/>
      <c r="HT419" s="12"/>
      <c r="HU419" s="12"/>
      <c r="HV419" s="12"/>
      <c r="HW419" s="12"/>
      <c r="HX419" s="12"/>
      <c r="HY419" s="12"/>
      <c r="HZ419" s="12"/>
      <c r="IA419" s="12"/>
      <c r="IB419" s="12"/>
      <c r="IC419" s="12"/>
      <c r="ID419" s="12"/>
      <c r="IE419" s="12"/>
    </row>
    <row r="420" spans="1:239" s="19" customFormat="1" ht="14.25" x14ac:dyDescent="0.2">
      <c r="A420" s="39"/>
      <c r="B420" s="19" t="s">
        <v>78</v>
      </c>
      <c r="C420" s="20"/>
      <c r="D420" s="20"/>
      <c r="E420" s="21">
        <v>36.4</v>
      </c>
      <c r="F420" s="21">
        <v>24.63</v>
      </c>
      <c r="G420" s="21">
        <v>28.54</v>
      </c>
      <c r="H420" s="21">
        <v>2.37</v>
      </c>
      <c r="I420" s="21">
        <v>109.52</v>
      </c>
      <c r="J420" s="21">
        <v>869.84</v>
      </c>
      <c r="K420" s="21">
        <v>11.07</v>
      </c>
      <c r="L420" s="21">
        <v>0.17</v>
      </c>
      <c r="M420" s="21">
        <v>6.86</v>
      </c>
      <c r="N420" s="21">
        <v>0</v>
      </c>
      <c r="O420" s="21">
        <v>49.77</v>
      </c>
      <c r="P420" s="21">
        <v>59.74</v>
      </c>
      <c r="Q420" s="21">
        <v>12.57</v>
      </c>
      <c r="R420" s="21">
        <v>0</v>
      </c>
      <c r="S420" s="21">
        <v>0</v>
      </c>
      <c r="T420" s="21">
        <v>2.71</v>
      </c>
      <c r="U420" s="21">
        <v>9.5500000000000007</v>
      </c>
      <c r="V420" s="21">
        <v>983.78</v>
      </c>
      <c r="W420" s="21">
        <v>2212.71</v>
      </c>
      <c r="X420" s="21">
        <v>0</v>
      </c>
      <c r="Y420" s="21">
        <v>1676.01</v>
      </c>
      <c r="Z420" s="21">
        <v>1810.38</v>
      </c>
      <c r="AA420" s="21">
        <v>2652.04</v>
      </c>
      <c r="AB420" s="21">
        <v>2947.15</v>
      </c>
      <c r="AC420" s="21">
        <v>759.98</v>
      </c>
      <c r="AD420" s="21">
        <v>1503.6</v>
      </c>
      <c r="AE420" s="21">
        <v>113.54</v>
      </c>
      <c r="AF420" s="21">
        <v>1605.52</v>
      </c>
      <c r="AG420" s="21">
        <v>338.17</v>
      </c>
      <c r="AH420" s="21">
        <v>579.04</v>
      </c>
      <c r="AI420" s="21">
        <v>554.02</v>
      </c>
      <c r="AJ420" s="21">
        <v>785.57</v>
      </c>
      <c r="AK420" s="21">
        <v>298.49</v>
      </c>
      <c r="AL420" s="21">
        <v>1701.88</v>
      </c>
      <c r="AM420" s="21">
        <v>0</v>
      </c>
      <c r="AN420" s="21">
        <v>463.28</v>
      </c>
      <c r="AO420" s="21">
        <v>281.48</v>
      </c>
      <c r="AP420" s="21">
        <v>1088.02</v>
      </c>
      <c r="AQ420" s="21">
        <v>429.42</v>
      </c>
      <c r="AR420" s="21">
        <v>0.22</v>
      </c>
      <c r="AS420" s="21">
        <v>0.08</v>
      </c>
      <c r="AT420" s="21">
        <v>0.05</v>
      </c>
      <c r="AU420" s="21">
        <v>0.12</v>
      </c>
      <c r="AV420" s="21">
        <v>0.14000000000000001</v>
      </c>
      <c r="AW420" s="21">
        <v>0.56999999999999995</v>
      </c>
      <c r="AX420" s="21">
        <v>0</v>
      </c>
      <c r="AY420" s="21">
        <v>1.87</v>
      </c>
      <c r="AZ420" s="21">
        <v>0</v>
      </c>
      <c r="BA420" s="21">
        <v>0.54</v>
      </c>
      <c r="BB420" s="21">
        <v>0.01</v>
      </c>
      <c r="BC420" s="21">
        <v>0</v>
      </c>
      <c r="BD420" s="21">
        <v>0</v>
      </c>
      <c r="BE420" s="21">
        <v>7.0000000000000007E-2</v>
      </c>
      <c r="BF420" s="21">
        <v>0.19</v>
      </c>
      <c r="BG420" s="21">
        <v>1.97</v>
      </c>
      <c r="BH420" s="21">
        <v>0</v>
      </c>
      <c r="BI420" s="21">
        <v>0</v>
      </c>
      <c r="BJ420" s="21">
        <v>0.52</v>
      </c>
      <c r="BK420" s="21">
        <v>0.03</v>
      </c>
      <c r="BL420" s="21">
        <v>0</v>
      </c>
      <c r="BM420" s="21">
        <v>0</v>
      </c>
      <c r="BN420" s="21">
        <v>0</v>
      </c>
      <c r="BO420" s="21">
        <v>0</v>
      </c>
      <c r="BP420" s="21">
        <v>849.64</v>
      </c>
      <c r="BQ420" s="19">
        <f>$J$420/$J$421*100</f>
        <v>58.038472573445517</v>
      </c>
      <c r="BR420" s="19">
        <v>365.22</v>
      </c>
      <c r="BZ420" s="43"/>
      <c r="CA420" s="43"/>
      <c r="CB420" s="43"/>
      <c r="CC420" s="43"/>
      <c r="CD420" s="43"/>
      <c r="CE420" s="43"/>
      <c r="CF420" s="43"/>
      <c r="CG420" s="43"/>
      <c r="CH420" s="43"/>
      <c r="CI420" s="43"/>
      <c r="CJ420" s="43"/>
      <c r="CK420" s="43"/>
      <c r="CL420" s="43"/>
      <c r="CM420" s="43"/>
      <c r="CN420" s="43"/>
      <c r="CO420" s="43"/>
      <c r="CP420" s="43"/>
      <c r="CQ420" s="43"/>
      <c r="CR420" s="43"/>
      <c r="CS420" s="43"/>
      <c r="CT420" s="43"/>
      <c r="CU420" s="43"/>
      <c r="CV420" s="43"/>
      <c r="CW420" s="43"/>
      <c r="CX420" s="43"/>
      <c r="CY420" s="43"/>
      <c r="CZ420" s="43"/>
      <c r="DA420" s="43"/>
      <c r="DB420" s="43"/>
      <c r="DC420" s="43"/>
      <c r="DD420" s="43"/>
      <c r="DE420" s="43"/>
      <c r="DF420" s="43"/>
      <c r="DG420" s="43"/>
      <c r="DH420" s="43"/>
      <c r="DI420" s="43"/>
      <c r="DJ420" s="43"/>
      <c r="DK420" s="43"/>
      <c r="DL420" s="43"/>
      <c r="DM420" s="43"/>
      <c r="DN420" s="43"/>
      <c r="DO420" s="43"/>
      <c r="DP420" s="43"/>
      <c r="DQ420" s="43"/>
      <c r="DR420" s="43"/>
      <c r="DS420" s="43"/>
      <c r="DT420" s="43"/>
      <c r="DU420" s="43"/>
      <c r="DV420" s="43"/>
      <c r="DW420" s="43"/>
      <c r="DX420" s="43"/>
      <c r="DY420" s="43"/>
      <c r="DZ420" s="43"/>
      <c r="EA420" s="43"/>
      <c r="EB420" s="43"/>
      <c r="EC420" s="43"/>
      <c r="ED420" s="43"/>
      <c r="EE420" s="43"/>
      <c r="EF420" s="43"/>
      <c r="EG420" s="43"/>
      <c r="EH420" s="43"/>
      <c r="EI420" s="43"/>
      <c r="EJ420" s="43"/>
      <c r="EK420" s="43"/>
      <c r="EL420" s="43"/>
      <c r="EM420" s="43"/>
      <c r="EN420" s="43"/>
      <c r="EO420" s="43"/>
      <c r="EP420" s="43"/>
      <c r="EQ420" s="43"/>
      <c r="ER420" s="43"/>
      <c r="ES420" s="43"/>
      <c r="ET420" s="43"/>
      <c r="EU420" s="43"/>
      <c r="EV420" s="43"/>
      <c r="EW420" s="43"/>
      <c r="EX420" s="43"/>
      <c r="EY420" s="43"/>
      <c r="EZ420" s="43"/>
      <c r="FA420" s="43"/>
      <c r="FB420" s="43"/>
      <c r="FC420" s="43"/>
      <c r="FD420" s="43"/>
      <c r="FE420" s="43"/>
      <c r="FF420" s="43"/>
      <c r="FG420" s="43"/>
      <c r="FH420" s="43"/>
      <c r="FI420" s="43"/>
      <c r="FJ420" s="43"/>
      <c r="FK420" s="43"/>
      <c r="FL420" s="43"/>
      <c r="FM420" s="43"/>
      <c r="FN420" s="43"/>
      <c r="FO420" s="43"/>
      <c r="FP420" s="43"/>
      <c r="FQ420" s="43"/>
      <c r="FR420" s="43"/>
      <c r="FS420" s="43"/>
      <c r="FT420" s="43"/>
      <c r="FU420" s="43"/>
      <c r="FV420" s="43"/>
      <c r="FW420" s="43"/>
      <c r="FX420" s="43"/>
      <c r="FY420" s="43"/>
      <c r="FZ420" s="43"/>
      <c r="GA420" s="43"/>
      <c r="GB420" s="43"/>
      <c r="GC420" s="43"/>
      <c r="GD420" s="43"/>
      <c r="GE420" s="43"/>
      <c r="GF420" s="43"/>
      <c r="GG420" s="43"/>
      <c r="GH420" s="43"/>
      <c r="GI420" s="43"/>
      <c r="GJ420" s="43"/>
      <c r="GK420" s="43"/>
      <c r="GL420" s="43"/>
      <c r="GM420" s="43"/>
      <c r="GN420" s="43"/>
      <c r="GO420" s="43"/>
      <c r="GP420" s="43"/>
      <c r="GQ420" s="43"/>
      <c r="GR420" s="43"/>
      <c r="GS420" s="43"/>
      <c r="GT420" s="43"/>
      <c r="GU420" s="43"/>
      <c r="GV420" s="43"/>
      <c r="GW420" s="43"/>
      <c r="GX420" s="43"/>
      <c r="GY420" s="43"/>
      <c r="GZ420" s="43"/>
      <c r="HA420" s="43"/>
      <c r="HB420" s="43"/>
      <c r="HC420" s="43"/>
      <c r="HD420" s="43"/>
      <c r="HE420" s="43"/>
      <c r="HF420" s="43"/>
      <c r="HG420" s="43"/>
      <c r="HH420" s="43"/>
      <c r="HI420" s="43"/>
      <c r="HJ420" s="43"/>
      <c r="HK420" s="43"/>
      <c r="HL420" s="43"/>
      <c r="HM420" s="43"/>
      <c r="HN420" s="43"/>
      <c r="HO420" s="43"/>
      <c r="HP420" s="43"/>
      <c r="HQ420" s="43"/>
      <c r="HR420" s="43"/>
      <c r="HS420" s="43"/>
      <c r="HT420" s="43"/>
      <c r="HU420" s="43"/>
      <c r="HV420" s="43"/>
      <c r="HW420" s="43"/>
      <c r="HX420" s="43"/>
      <c r="HY420" s="43"/>
      <c r="HZ420" s="43"/>
      <c r="IA420" s="43"/>
      <c r="IB420" s="43"/>
      <c r="IC420" s="43"/>
      <c r="ID420" s="43"/>
      <c r="IE420" s="43"/>
    </row>
    <row r="421" spans="1:239" s="19" customFormat="1" ht="14.25" x14ac:dyDescent="0.2">
      <c r="A421" s="39"/>
      <c r="B421" s="19" t="s">
        <v>79</v>
      </c>
      <c r="C421" s="20"/>
      <c r="D421" s="20"/>
      <c r="E421" s="21">
        <v>57.15</v>
      </c>
      <c r="F421" s="21">
        <v>32.369999999999997</v>
      </c>
      <c r="G421" s="21">
        <v>44.59</v>
      </c>
      <c r="H421" s="21">
        <v>7.45</v>
      </c>
      <c r="I421" s="21">
        <v>207.63</v>
      </c>
      <c r="J421" s="21">
        <v>1498.73</v>
      </c>
      <c r="K421" s="21">
        <v>18.75</v>
      </c>
      <c r="L421" s="21">
        <v>1.94</v>
      </c>
      <c r="M421" s="21">
        <v>9.3800000000000008</v>
      </c>
      <c r="N421" s="21">
        <v>0</v>
      </c>
      <c r="O421" s="21">
        <v>76.36</v>
      </c>
      <c r="P421" s="21">
        <v>131.27000000000001</v>
      </c>
      <c r="Q421" s="21">
        <v>15.52</v>
      </c>
      <c r="R421" s="21">
        <v>0</v>
      </c>
      <c r="S421" s="21">
        <v>0</v>
      </c>
      <c r="T421" s="21">
        <v>3.14</v>
      </c>
      <c r="U421" s="21">
        <v>14.12</v>
      </c>
      <c r="V421" s="21">
        <v>1700.35</v>
      </c>
      <c r="W421" s="21">
        <v>2554.13</v>
      </c>
      <c r="X421" s="21">
        <v>0</v>
      </c>
      <c r="Y421" s="21">
        <v>2671.5</v>
      </c>
      <c r="Z421" s="21">
        <v>2667.36</v>
      </c>
      <c r="AA421" s="21">
        <v>4536.47</v>
      </c>
      <c r="AB421" s="21">
        <v>3779.54</v>
      </c>
      <c r="AC421" s="21">
        <v>1179.0899999999999</v>
      </c>
      <c r="AD421" s="21">
        <v>2204.16</v>
      </c>
      <c r="AE421" s="21">
        <v>423.59</v>
      </c>
      <c r="AF421" s="21">
        <v>2587</v>
      </c>
      <c r="AG421" s="21">
        <v>1150.03</v>
      </c>
      <c r="AH421" s="21">
        <v>1163.18</v>
      </c>
      <c r="AI421" s="21">
        <v>1302.97</v>
      </c>
      <c r="AJ421" s="21">
        <v>1258.8399999999999</v>
      </c>
      <c r="AK421" s="21">
        <v>723.45</v>
      </c>
      <c r="AL421" s="21">
        <v>5345.39</v>
      </c>
      <c r="AM421" s="21">
        <v>1.46</v>
      </c>
      <c r="AN421" s="21">
        <v>1797.72</v>
      </c>
      <c r="AO421" s="21">
        <v>1093.78</v>
      </c>
      <c r="AP421" s="21">
        <v>1901.33</v>
      </c>
      <c r="AQ421" s="21">
        <v>714.84</v>
      </c>
      <c r="AR421" s="21">
        <v>0.32</v>
      </c>
      <c r="AS421" s="21">
        <v>0.14000000000000001</v>
      </c>
      <c r="AT421" s="21">
        <v>0.13</v>
      </c>
      <c r="AU421" s="21">
        <v>0.36</v>
      </c>
      <c r="AV421" s="21">
        <v>0.37</v>
      </c>
      <c r="AW421" s="21">
        <v>1.24</v>
      </c>
      <c r="AX421" s="21">
        <v>0.05</v>
      </c>
      <c r="AY421" s="21">
        <v>3.93</v>
      </c>
      <c r="AZ421" s="21">
        <v>0.03</v>
      </c>
      <c r="BA421" s="21">
        <v>1.43</v>
      </c>
      <c r="BB421" s="21">
        <v>0.05</v>
      </c>
      <c r="BC421" s="21">
        <v>0.03</v>
      </c>
      <c r="BD421" s="21">
        <v>0</v>
      </c>
      <c r="BE421" s="21">
        <v>0.19</v>
      </c>
      <c r="BF421" s="21">
        <v>0.36</v>
      </c>
      <c r="BG421" s="21">
        <v>4.53</v>
      </c>
      <c r="BH421" s="21">
        <v>0</v>
      </c>
      <c r="BI421" s="21">
        <v>0</v>
      </c>
      <c r="BJ421" s="21">
        <v>3.31</v>
      </c>
      <c r="BK421" s="21">
        <v>7.0000000000000007E-2</v>
      </c>
      <c r="BL421" s="21">
        <v>0</v>
      </c>
      <c r="BM421" s="21">
        <v>0</v>
      </c>
      <c r="BN421" s="21">
        <v>0</v>
      </c>
      <c r="BO421" s="21">
        <v>0</v>
      </c>
      <c r="BP421" s="21">
        <v>1245.82</v>
      </c>
      <c r="BR421" s="19">
        <v>445.89</v>
      </c>
      <c r="BZ421" s="43"/>
      <c r="CA421" s="43"/>
      <c r="CB421" s="43"/>
      <c r="CC421" s="43"/>
      <c r="CD421" s="43"/>
      <c r="CE421" s="43"/>
      <c r="CF421" s="43"/>
      <c r="CG421" s="43"/>
      <c r="CH421" s="43"/>
      <c r="CI421" s="43"/>
      <c r="CJ421" s="43"/>
      <c r="CK421" s="43"/>
      <c r="CL421" s="43"/>
      <c r="CM421" s="43"/>
      <c r="CN421" s="43"/>
      <c r="CO421" s="43"/>
      <c r="CP421" s="43"/>
      <c r="CQ421" s="43"/>
      <c r="CR421" s="43"/>
      <c r="CS421" s="43"/>
      <c r="CT421" s="43"/>
      <c r="CU421" s="43"/>
      <c r="CV421" s="43"/>
      <c r="CW421" s="43"/>
      <c r="CX421" s="43"/>
      <c r="CY421" s="43"/>
      <c r="CZ421" s="43"/>
      <c r="DA421" s="43"/>
      <c r="DB421" s="43"/>
      <c r="DC421" s="43"/>
      <c r="DD421" s="43"/>
      <c r="DE421" s="43"/>
      <c r="DF421" s="43"/>
      <c r="DG421" s="43"/>
      <c r="DH421" s="43"/>
      <c r="DI421" s="43"/>
      <c r="DJ421" s="43"/>
      <c r="DK421" s="43"/>
      <c r="DL421" s="43"/>
      <c r="DM421" s="43"/>
      <c r="DN421" s="43"/>
      <c r="DO421" s="43"/>
      <c r="DP421" s="43"/>
      <c r="DQ421" s="43"/>
      <c r="DR421" s="43"/>
      <c r="DS421" s="43"/>
      <c r="DT421" s="43"/>
      <c r="DU421" s="43"/>
      <c r="DV421" s="43"/>
      <c r="DW421" s="43"/>
      <c r="DX421" s="43"/>
      <c r="DY421" s="43"/>
      <c r="DZ421" s="43"/>
      <c r="EA421" s="43"/>
      <c r="EB421" s="43"/>
      <c r="EC421" s="43"/>
      <c r="ED421" s="43"/>
      <c r="EE421" s="43"/>
      <c r="EF421" s="43"/>
      <c r="EG421" s="43"/>
      <c r="EH421" s="43"/>
      <c r="EI421" s="43"/>
      <c r="EJ421" s="43"/>
      <c r="EK421" s="43"/>
      <c r="EL421" s="43"/>
      <c r="EM421" s="43"/>
      <c r="EN421" s="43"/>
      <c r="EO421" s="43"/>
      <c r="EP421" s="43"/>
      <c r="EQ421" s="43"/>
      <c r="ER421" s="43"/>
      <c r="ES421" s="43"/>
      <c r="ET421" s="43"/>
      <c r="EU421" s="43"/>
      <c r="EV421" s="43"/>
      <c r="EW421" s="43"/>
      <c r="EX421" s="43"/>
      <c r="EY421" s="43"/>
      <c r="EZ421" s="43"/>
      <c r="FA421" s="43"/>
      <c r="FB421" s="43"/>
      <c r="FC421" s="43"/>
      <c r="FD421" s="43"/>
      <c r="FE421" s="43"/>
      <c r="FF421" s="43"/>
      <c r="FG421" s="43"/>
      <c r="FH421" s="43"/>
      <c r="FI421" s="43"/>
      <c r="FJ421" s="43"/>
      <c r="FK421" s="43"/>
      <c r="FL421" s="43"/>
      <c r="FM421" s="43"/>
      <c r="FN421" s="43"/>
      <c r="FO421" s="43"/>
      <c r="FP421" s="43"/>
      <c r="FQ421" s="43"/>
      <c r="FR421" s="43"/>
      <c r="FS421" s="43"/>
      <c r="FT421" s="43"/>
      <c r="FU421" s="43"/>
      <c r="FV421" s="43"/>
      <c r="FW421" s="43"/>
      <c r="FX421" s="43"/>
      <c r="FY421" s="43"/>
      <c r="FZ421" s="43"/>
      <c r="GA421" s="43"/>
      <c r="GB421" s="43"/>
      <c r="GC421" s="43"/>
      <c r="GD421" s="43"/>
      <c r="GE421" s="43"/>
      <c r="GF421" s="43"/>
      <c r="GG421" s="43"/>
      <c r="GH421" s="43"/>
      <c r="GI421" s="43"/>
      <c r="GJ421" s="43"/>
      <c r="GK421" s="43"/>
      <c r="GL421" s="43"/>
      <c r="GM421" s="43"/>
      <c r="GN421" s="43"/>
      <c r="GO421" s="43"/>
      <c r="GP421" s="43"/>
      <c r="GQ421" s="43"/>
      <c r="GR421" s="43"/>
      <c r="GS421" s="43"/>
      <c r="GT421" s="43"/>
      <c r="GU421" s="43"/>
      <c r="GV421" s="43"/>
      <c r="GW421" s="43"/>
      <c r="GX421" s="43"/>
      <c r="GY421" s="43"/>
      <c r="GZ421" s="43"/>
      <c r="HA421" s="43"/>
      <c r="HB421" s="43"/>
      <c r="HC421" s="43"/>
      <c r="HD421" s="43"/>
      <c r="HE421" s="43"/>
      <c r="HF421" s="43"/>
      <c r="HG421" s="43"/>
      <c r="HH421" s="43"/>
      <c r="HI421" s="43"/>
      <c r="HJ421" s="43"/>
      <c r="HK421" s="43"/>
      <c r="HL421" s="43"/>
      <c r="HM421" s="43"/>
      <c r="HN421" s="43"/>
      <c r="HO421" s="43"/>
      <c r="HP421" s="43"/>
      <c r="HQ421" s="43"/>
      <c r="HR421" s="43"/>
      <c r="HS421" s="43"/>
      <c r="HT421" s="43"/>
      <c r="HU421" s="43"/>
      <c r="HV421" s="43"/>
      <c r="HW421" s="43"/>
      <c r="HX421" s="43"/>
      <c r="HY421" s="43"/>
      <c r="HZ421" s="43"/>
      <c r="IA421" s="43"/>
      <c r="IB421" s="43"/>
      <c r="IC421" s="43"/>
      <c r="ID421" s="43"/>
      <c r="IE421" s="43"/>
    </row>
    <row r="422" spans="1:239" s="5" customFormat="1" ht="15" x14ac:dyDescent="0.25">
      <c r="A422" s="37"/>
      <c r="C422" s="11"/>
      <c r="D422" s="11"/>
      <c r="E422" s="11"/>
      <c r="F422" s="11"/>
      <c r="G422" s="11"/>
      <c r="H422" s="11"/>
      <c r="I422" s="11"/>
      <c r="J422" s="11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  <c r="GC422" s="12"/>
      <c r="GD422" s="12"/>
      <c r="GE422" s="12"/>
      <c r="GF422" s="12"/>
      <c r="GG422" s="12"/>
      <c r="GH422" s="12"/>
      <c r="GI422" s="12"/>
      <c r="GJ422" s="12"/>
      <c r="GK422" s="12"/>
      <c r="GL422" s="12"/>
      <c r="GM422" s="12"/>
      <c r="GN422" s="12"/>
      <c r="GO422" s="12"/>
      <c r="GP422" s="12"/>
      <c r="GQ422" s="12"/>
      <c r="GR422" s="12"/>
      <c r="GS422" s="12"/>
      <c r="GT422" s="12"/>
      <c r="GU422" s="12"/>
      <c r="GV422" s="12"/>
      <c r="GW422" s="12"/>
      <c r="GX422" s="12"/>
      <c r="GY422" s="12"/>
      <c r="GZ422" s="12"/>
      <c r="HA422" s="12"/>
      <c r="HB422" s="12"/>
      <c r="HC422" s="12"/>
      <c r="HD422" s="12"/>
      <c r="HE422" s="12"/>
      <c r="HF422" s="12"/>
      <c r="HG422" s="12"/>
      <c r="HH422" s="12"/>
      <c r="HI422" s="12"/>
      <c r="HJ422" s="12"/>
      <c r="HK422" s="12"/>
      <c r="HL422" s="12"/>
      <c r="HM422" s="12"/>
      <c r="HN422" s="12"/>
      <c r="HO422" s="12"/>
      <c r="HP422" s="12"/>
      <c r="HQ422" s="12"/>
      <c r="HR422" s="12"/>
      <c r="HS422" s="12"/>
      <c r="HT422" s="12"/>
      <c r="HU422" s="12"/>
      <c r="HV422" s="12"/>
      <c r="HW422" s="12"/>
      <c r="HX422" s="12"/>
      <c r="HY422" s="12"/>
      <c r="HZ422" s="12"/>
      <c r="IA422" s="12"/>
      <c r="IB422" s="12"/>
      <c r="IC422" s="12"/>
      <c r="ID422" s="12"/>
      <c r="IE422" s="12"/>
    </row>
    <row r="423" spans="1:239" s="5" customFormat="1" ht="15" x14ac:dyDescent="0.25">
      <c r="A423" s="37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  <c r="GE423" s="12"/>
      <c r="GF423" s="12"/>
      <c r="GG423" s="12"/>
      <c r="GH423" s="12"/>
      <c r="GI423" s="12"/>
      <c r="GJ423" s="12"/>
      <c r="GK423" s="12"/>
      <c r="GL423" s="12"/>
      <c r="GM423" s="12"/>
      <c r="GN423" s="12"/>
      <c r="GO423" s="12"/>
      <c r="GP423" s="12"/>
      <c r="GQ423" s="12"/>
      <c r="GR423" s="12"/>
      <c r="GS423" s="12"/>
      <c r="GT423" s="12"/>
      <c r="GU423" s="12"/>
      <c r="GV423" s="12"/>
      <c r="GW423" s="12"/>
      <c r="GX423" s="12"/>
      <c r="GY423" s="12"/>
      <c r="GZ423" s="12"/>
      <c r="HA423" s="12"/>
      <c r="HB423" s="12"/>
      <c r="HC423" s="12"/>
      <c r="HD423" s="12"/>
      <c r="HE423" s="12"/>
      <c r="HF423" s="12"/>
      <c r="HG423" s="12"/>
      <c r="HH423" s="12"/>
      <c r="HI423" s="12"/>
      <c r="HJ423" s="12"/>
      <c r="HK423" s="12"/>
      <c r="HL423" s="12"/>
      <c r="HM423" s="12"/>
      <c r="HN423" s="12"/>
      <c r="HO423" s="12"/>
      <c r="HP423" s="12"/>
      <c r="HQ423" s="12"/>
      <c r="HR423" s="12"/>
      <c r="HS423" s="12"/>
      <c r="HT423" s="12"/>
      <c r="HU423" s="12"/>
      <c r="HV423" s="12"/>
      <c r="HW423" s="12"/>
      <c r="HX423" s="12"/>
      <c r="HY423" s="12"/>
      <c r="HZ423" s="12"/>
      <c r="IA423" s="12"/>
      <c r="IB423" s="12"/>
      <c r="IC423" s="12"/>
      <c r="ID423" s="12"/>
      <c r="IE423" s="12"/>
    </row>
    <row r="424" spans="1:239" s="5" customFormat="1" ht="15" x14ac:dyDescent="0.25">
      <c r="A424" s="37"/>
      <c r="C424" s="11"/>
      <c r="D424" s="11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  <c r="GE424" s="12"/>
      <c r="GF424" s="12"/>
      <c r="GG424" s="12"/>
      <c r="GH424" s="12"/>
      <c r="GI424" s="12"/>
      <c r="GJ424" s="12"/>
      <c r="GK424" s="12"/>
      <c r="GL424" s="12"/>
      <c r="GM424" s="12"/>
      <c r="GN424" s="12"/>
      <c r="GO424" s="12"/>
      <c r="GP424" s="12"/>
      <c r="GQ424" s="12"/>
      <c r="GR424" s="12"/>
      <c r="GS424" s="12"/>
      <c r="GT424" s="12"/>
      <c r="GU424" s="12"/>
      <c r="GV424" s="12"/>
      <c r="GW424" s="12"/>
      <c r="GX424" s="12"/>
      <c r="GY424" s="12"/>
      <c r="GZ424" s="12"/>
      <c r="HA424" s="12"/>
      <c r="HB424" s="12"/>
      <c r="HC424" s="12"/>
      <c r="HD424" s="12"/>
      <c r="HE424" s="12"/>
      <c r="HF424" s="12"/>
      <c r="HG424" s="12"/>
      <c r="HH424" s="12"/>
      <c r="HI424" s="12"/>
      <c r="HJ424" s="12"/>
      <c r="HK424" s="12"/>
      <c r="HL424" s="12"/>
      <c r="HM424" s="12"/>
      <c r="HN424" s="12"/>
      <c r="HO424" s="12"/>
      <c r="HP424" s="12"/>
      <c r="HQ424" s="12"/>
      <c r="HR424" s="12"/>
      <c r="HS424" s="12"/>
      <c r="HT424" s="12"/>
      <c r="HU424" s="12"/>
      <c r="HV424" s="12"/>
      <c r="HW424" s="12"/>
      <c r="HX424" s="12"/>
      <c r="HY424" s="12"/>
      <c r="HZ424" s="12"/>
      <c r="IA424" s="12"/>
      <c r="IB424" s="12"/>
      <c r="IC424" s="12"/>
      <c r="ID424" s="12"/>
      <c r="IE424" s="12"/>
    </row>
    <row r="425" spans="1:239" s="19" customFormat="1" ht="14.25" x14ac:dyDescent="0.2">
      <c r="A425" s="39"/>
      <c r="X425" s="21">
        <f t="shared" ref="X425:BP425" si="39">X26+X62+X94+X132+X168+X202+X239+X278+X311+X348+X386+X421</f>
        <v>0.72</v>
      </c>
      <c r="Y425" s="21">
        <f t="shared" si="39"/>
        <v>21096.560000000001</v>
      </c>
      <c r="Z425" s="21">
        <f t="shared" si="39"/>
        <v>19026.54</v>
      </c>
      <c r="AA425" s="21">
        <f t="shared" si="39"/>
        <v>41286.92</v>
      </c>
      <c r="AB425" s="21">
        <f t="shared" si="39"/>
        <v>32019.88</v>
      </c>
      <c r="AC425" s="21">
        <f t="shared" si="39"/>
        <v>11710.98</v>
      </c>
      <c r="AD425" s="21">
        <f t="shared" si="39"/>
        <v>20749.47</v>
      </c>
      <c r="AE425" s="21">
        <f t="shared" si="39"/>
        <v>5578.81</v>
      </c>
      <c r="AF425" s="21">
        <f t="shared" si="39"/>
        <v>25644.790000000005</v>
      </c>
      <c r="AG425" s="21">
        <f t="shared" si="39"/>
        <v>17251.29</v>
      </c>
      <c r="AH425" s="21">
        <f t="shared" si="39"/>
        <v>23778.260000000002</v>
      </c>
      <c r="AI425" s="21">
        <f t="shared" si="39"/>
        <v>29095.420000000002</v>
      </c>
      <c r="AJ425" s="21">
        <f t="shared" si="39"/>
        <v>13773.08</v>
      </c>
      <c r="AK425" s="21">
        <f t="shared" si="39"/>
        <v>15494.630000000003</v>
      </c>
      <c r="AL425" s="21">
        <f t="shared" si="39"/>
        <v>79950.689999999988</v>
      </c>
      <c r="AM425" s="21">
        <f t="shared" si="39"/>
        <v>3135.4199999999996</v>
      </c>
      <c r="AN425" s="21">
        <f t="shared" si="39"/>
        <v>22588.390000000003</v>
      </c>
      <c r="AO425" s="21">
        <f t="shared" si="39"/>
        <v>17618.13</v>
      </c>
      <c r="AP425" s="21">
        <f t="shared" si="39"/>
        <v>18889.39</v>
      </c>
      <c r="AQ425" s="21">
        <f t="shared" si="39"/>
        <v>7899.17</v>
      </c>
      <c r="AR425" s="21">
        <f t="shared" si="39"/>
        <v>9.2100000000000009</v>
      </c>
      <c r="AS425" s="21">
        <f t="shared" si="39"/>
        <v>5.12</v>
      </c>
      <c r="AT425" s="21">
        <f t="shared" si="39"/>
        <v>3.9699999999999998</v>
      </c>
      <c r="AU425" s="21">
        <f t="shared" si="39"/>
        <v>9.91</v>
      </c>
      <c r="AV425" s="21">
        <f t="shared" si="39"/>
        <v>5.36</v>
      </c>
      <c r="AW425" s="21">
        <f t="shared" si="39"/>
        <v>18.099999999999998</v>
      </c>
      <c r="AX425" s="21">
        <f t="shared" si="39"/>
        <v>1.46</v>
      </c>
      <c r="AY425" s="21">
        <f t="shared" si="39"/>
        <v>71.180000000000007</v>
      </c>
      <c r="AZ425" s="21">
        <f t="shared" si="39"/>
        <v>0.77</v>
      </c>
      <c r="BA425" s="21">
        <f t="shared" si="39"/>
        <v>26.64</v>
      </c>
      <c r="BB425" s="21">
        <f t="shared" si="39"/>
        <v>7.7</v>
      </c>
      <c r="BC425" s="21">
        <f t="shared" si="39"/>
        <v>2.0500000000000003</v>
      </c>
      <c r="BD425" s="21">
        <f t="shared" si="39"/>
        <v>0</v>
      </c>
      <c r="BE425" s="21">
        <f t="shared" si="39"/>
        <v>3.9399999999999995</v>
      </c>
      <c r="BF425" s="21">
        <f t="shared" si="39"/>
        <v>6.7299999999999995</v>
      </c>
      <c r="BG425" s="21">
        <f t="shared" si="39"/>
        <v>147.09999999999997</v>
      </c>
      <c r="BH425" s="21">
        <f t="shared" si="39"/>
        <v>0.03</v>
      </c>
      <c r="BI425" s="21">
        <f t="shared" si="39"/>
        <v>0</v>
      </c>
      <c r="BJ425" s="21">
        <f t="shared" si="39"/>
        <v>87.09</v>
      </c>
      <c r="BK425" s="21">
        <f t="shared" si="39"/>
        <v>1.9000000000000001</v>
      </c>
      <c r="BL425" s="21">
        <f t="shared" si="39"/>
        <v>0.49</v>
      </c>
      <c r="BM425" s="21">
        <f t="shared" si="39"/>
        <v>0</v>
      </c>
      <c r="BN425" s="21">
        <f t="shared" si="39"/>
        <v>0</v>
      </c>
      <c r="BO425" s="21">
        <f t="shared" si="39"/>
        <v>0</v>
      </c>
      <c r="BP425" s="21">
        <f t="shared" si="39"/>
        <v>13256.619999999999</v>
      </c>
      <c r="BR425" s="19">
        <f>$BR$26+$BR$62+$BR$94+$BR$132+$BR$168+$BR$202+$BR$239+$BR$278+$BR$311+$BR$348+$BR$386+$BR$421</f>
        <v>6835.2200000000012</v>
      </c>
      <c r="BZ425" s="43"/>
      <c r="CA425" s="43"/>
      <c r="CB425" s="43"/>
      <c r="CC425" s="43"/>
      <c r="CD425" s="43"/>
      <c r="CE425" s="43"/>
      <c r="CF425" s="43"/>
      <c r="CG425" s="43"/>
      <c r="CH425" s="43"/>
      <c r="CI425" s="43"/>
      <c r="CJ425" s="43"/>
      <c r="CK425" s="43"/>
      <c r="CL425" s="43"/>
      <c r="CM425" s="43"/>
      <c r="CN425" s="43"/>
      <c r="CO425" s="43"/>
      <c r="CP425" s="43"/>
      <c r="CQ425" s="43"/>
      <c r="CR425" s="43"/>
      <c r="CS425" s="43"/>
      <c r="CT425" s="43"/>
      <c r="CU425" s="43"/>
      <c r="CV425" s="43"/>
      <c r="CW425" s="43"/>
      <c r="CX425" s="43"/>
      <c r="CY425" s="43"/>
      <c r="CZ425" s="43"/>
      <c r="DA425" s="43"/>
      <c r="DB425" s="43"/>
      <c r="DC425" s="43"/>
      <c r="DD425" s="43"/>
      <c r="DE425" s="43"/>
      <c r="DF425" s="43"/>
      <c r="DG425" s="43"/>
      <c r="DH425" s="43"/>
      <c r="DI425" s="43"/>
      <c r="DJ425" s="43"/>
      <c r="DK425" s="43"/>
      <c r="DL425" s="43"/>
      <c r="DM425" s="43"/>
      <c r="DN425" s="43"/>
      <c r="DO425" s="43"/>
      <c r="DP425" s="43"/>
      <c r="DQ425" s="43"/>
      <c r="DR425" s="43"/>
      <c r="DS425" s="43"/>
      <c r="DT425" s="43"/>
      <c r="DU425" s="43"/>
      <c r="DV425" s="43"/>
      <c r="DW425" s="43"/>
      <c r="DX425" s="43"/>
      <c r="DY425" s="43"/>
      <c r="DZ425" s="43"/>
      <c r="EA425" s="43"/>
      <c r="EB425" s="43"/>
      <c r="EC425" s="43"/>
      <c r="ED425" s="43"/>
      <c r="EE425" s="43"/>
      <c r="EF425" s="43"/>
      <c r="EG425" s="43"/>
      <c r="EH425" s="43"/>
      <c r="EI425" s="43"/>
      <c r="EJ425" s="43"/>
      <c r="EK425" s="43"/>
      <c r="EL425" s="43"/>
      <c r="EM425" s="43"/>
      <c r="EN425" s="43"/>
      <c r="EO425" s="43"/>
      <c r="EP425" s="43"/>
      <c r="EQ425" s="43"/>
      <c r="ER425" s="43"/>
      <c r="ES425" s="43"/>
      <c r="ET425" s="43"/>
      <c r="EU425" s="43"/>
      <c r="EV425" s="43"/>
      <c r="EW425" s="43"/>
      <c r="EX425" s="43"/>
      <c r="EY425" s="43"/>
      <c r="EZ425" s="43"/>
      <c r="FA425" s="43"/>
      <c r="FB425" s="43"/>
      <c r="FC425" s="43"/>
      <c r="FD425" s="43"/>
      <c r="FE425" s="43"/>
      <c r="FF425" s="43"/>
      <c r="FG425" s="43"/>
      <c r="FH425" s="43"/>
      <c r="FI425" s="43"/>
      <c r="FJ425" s="43"/>
      <c r="FK425" s="43"/>
      <c r="FL425" s="43"/>
      <c r="FM425" s="43"/>
      <c r="FN425" s="43"/>
      <c r="FO425" s="43"/>
      <c r="FP425" s="43"/>
      <c r="FQ425" s="43"/>
      <c r="FR425" s="43"/>
      <c r="FS425" s="43"/>
      <c r="FT425" s="43"/>
      <c r="FU425" s="43"/>
      <c r="FV425" s="43"/>
      <c r="FW425" s="43"/>
      <c r="FX425" s="43"/>
      <c r="FY425" s="43"/>
      <c r="FZ425" s="43"/>
      <c r="GA425" s="43"/>
      <c r="GB425" s="43"/>
      <c r="GC425" s="43"/>
      <c r="GD425" s="43"/>
      <c r="GE425" s="43"/>
      <c r="GF425" s="43"/>
      <c r="GG425" s="43"/>
      <c r="GH425" s="43"/>
      <c r="GI425" s="43"/>
      <c r="GJ425" s="43"/>
      <c r="GK425" s="43"/>
      <c r="GL425" s="43"/>
      <c r="GM425" s="43"/>
      <c r="GN425" s="43"/>
      <c r="GO425" s="43"/>
      <c r="GP425" s="43"/>
      <c r="GQ425" s="43"/>
      <c r="GR425" s="43"/>
      <c r="GS425" s="43"/>
      <c r="GT425" s="43"/>
      <c r="GU425" s="43"/>
      <c r="GV425" s="43"/>
      <c r="GW425" s="43"/>
      <c r="GX425" s="43"/>
      <c r="GY425" s="43"/>
      <c r="GZ425" s="43"/>
      <c r="HA425" s="43"/>
      <c r="HB425" s="43"/>
      <c r="HC425" s="43"/>
      <c r="HD425" s="43"/>
      <c r="HE425" s="43"/>
      <c r="HF425" s="43"/>
      <c r="HG425" s="43"/>
      <c r="HH425" s="43"/>
      <c r="HI425" s="43"/>
      <c r="HJ425" s="43"/>
      <c r="HK425" s="43"/>
      <c r="HL425" s="43"/>
      <c r="HM425" s="43"/>
      <c r="HN425" s="43"/>
      <c r="HO425" s="43"/>
      <c r="HP425" s="43"/>
      <c r="HQ425" s="43"/>
      <c r="HR425" s="43"/>
      <c r="HS425" s="43"/>
      <c r="HT425" s="43"/>
      <c r="HU425" s="43"/>
      <c r="HV425" s="43"/>
      <c r="HW425" s="43"/>
      <c r="HX425" s="43"/>
      <c r="HY425" s="43"/>
      <c r="HZ425" s="43"/>
      <c r="IA425" s="43"/>
      <c r="IB425" s="43"/>
      <c r="IC425" s="43"/>
      <c r="ID425" s="43"/>
      <c r="IE425" s="43"/>
    </row>
    <row r="426" spans="1:239" s="5" customFormat="1" ht="15" x14ac:dyDescent="0.25">
      <c r="A426" s="37"/>
      <c r="C426" s="11"/>
      <c r="D426" s="11"/>
      <c r="E426" s="11"/>
      <c r="F426" s="11"/>
      <c r="G426" s="11"/>
      <c r="H426" s="11"/>
      <c r="I426" s="11"/>
      <c r="J426" s="11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  <c r="FG426" s="12"/>
      <c r="FH426" s="12"/>
      <c r="FI426" s="12"/>
      <c r="FJ426" s="12"/>
      <c r="FK426" s="12"/>
      <c r="FL426" s="12"/>
      <c r="FM426" s="12"/>
      <c r="FN426" s="12"/>
      <c r="FO426" s="12"/>
      <c r="FP426" s="12"/>
      <c r="FQ426" s="12"/>
      <c r="FR426" s="12"/>
      <c r="FS426" s="12"/>
      <c r="FT426" s="12"/>
      <c r="FU426" s="12"/>
      <c r="FV426" s="12"/>
      <c r="FW426" s="12"/>
      <c r="FX426" s="12"/>
      <c r="FY426" s="12"/>
      <c r="FZ426" s="12"/>
      <c r="GA426" s="12"/>
      <c r="GB426" s="12"/>
      <c r="GC426" s="12"/>
      <c r="GD426" s="12"/>
      <c r="GE426" s="12"/>
      <c r="GF426" s="12"/>
      <c r="GG426" s="12"/>
      <c r="GH426" s="12"/>
      <c r="GI426" s="12"/>
      <c r="GJ426" s="12"/>
      <c r="GK426" s="12"/>
      <c r="GL426" s="12"/>
      <c r="GM426" s="12"/>
      <c r="GN426" s="12"/>
      <c r="GO426" s="12"/>
      <c r="GP426" s="12"/>
      <c r="GQ426" s="12"/>
      <c r="GR426" s="12"/>
      <c r="GS426" s="12"/>
      <c r="GT426" s="12"/>
      <c r="GU426" s="12"/>
      <c r="GV426" s="12"/>
      <c r="GW426" s="12"/>
      <c r="GX426" s="12"/>
      <c r="GY426" s="12"/>
      <c r="GZ426" s="12"/>
      <c r="HA426" s="12"/>
      <c r="HB426" s="12"/>
      <c r="HC426" s="12"/>
      <c r="HD426" s="12"/>
      <c r="HE426" s="12"/>
      <c r="HF426" s="12"/>
      <c r="HG426" s="12"/>
      <c r="HH426" s="12"/>
      <c r="HI426" s="12"/>
      <c r="HJ426" s="12"/>
      <c r="HK426" s="12"/>
      <c r="HL426" s="12"/>
      <c r="HM426" s="12"/>
      <c r="HN426" s="12"/>
      <c r="HO426" s="12"/>
      <c r="HP426" s="12"/>
      <c r="HQ426" s="12"/>
      <c r="HR426" s="12"/>
      <c r="HS426" s="12"/>
      <c r="HT426" s="12"/>
      <c r="HU426" s="12"/>
      <c r="HV426" s="12"/>
      <c r="HW426" s="12"/>
      <c r="HX426" s="12"/>
      <c r="HY426" s="12"/>
      <c r="HZ426" s="12"/>
      <c r="IA426" s="12"/>
      <c r="IB426" s="12"/>
      <c r="IC426" s="12"/>
      <c r="ID426" s="12"/>
      <c r="IE426" s="12"/>
    </row>
    <row r="427" spans="1:239" s="5" customFormat="1" ht="15" x14ac:dyDescent="0.25">
      <c r="A427" s="37"/>
      <c r="C427" s="11"/>
      <c r="D427" s="11"/>
      <c r="E427" s="11"/>
      <c r="F427" s="11"/>
      <c r="G427" s="11"/>
      <c r="H427" s="11"/>
      <c r="I427" s="11"/>
      <c r="J427" s="11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  <c r="FG427" s="12"/>
      <c r="FH427" s="12"/>
      <c r="FI427" s="12"/>
      <c r="FJ427" s="12"/>
      <c r="FK427" s="12"/>
      <c r="FL427" s="12"/>
      <c r="FM427" s="12"/>
      <c r="FN427" s="12"/>
      <c r="FO427" s="12"/>
      <c r="FP427" s="12"/>
      <c r="FQ427" s="12"/>
      <c r="FR427" s="12"/>
      <c r="FS427" s="12"/>
      <c r="FT427" s="12"/>
      <c r="FU427" s="12"/>
      <c r="FV427" s="12"/>
      <c r="FW427" s="12"/>
      <c r="FX427" s="12"/>
      <c r="FY427" s="12"/>
      <c r="FZ427" s="12"/>
      <c r="GA427" s="12"/>
      <c r="GB427" s="12"/>
      <c r="GC427" s="12"/>
      <c r="GD427" s="12"/>
      <c r="GE427" s="12"/>
      <c r="GF427" s="12"/>
      <c r="GG427" s="12"/>
      <c r="GH427" s="12"/>
      <c r="GI427" s="12"/>
      <c r="GJ427" s="12"/>
      <c r="GK427" s="12"/>
      <c r="GL427" s="12"/>
      <c r="GM427" s="12"/>
      <c r="GN427" s="12"/>
      <c r="GO427" s="12"/>
      <c r="GP427" s="12"/>
      <c r="GQ427" s="12"/>
      <c r="GR427" s="12"/>
      <c r="GS427" s="12"/>
      <c r="GT427" s="12"/>
      <c r="GU427" s="12"/>
      <c r="GV427" s="12"/>
      <c r="GW427" s="12"/>
      <c r="GX427" s="12"/>
      <c r="GY427" s="12"/>
      <c r="GZ427" s="12"/>
      <c r="HA427" s="12"/>
      <c r="HB427" s="12"/>
      <c r="HC427" s="12"/>
      <c r="HD427" s="12"/>
      <c r="HE427" s="12"/>
      <c r="HF427" s="12"/>
      <c r="HG427" s="12"/>
      <c r="HH427" s="12"/>
      <c r="HI427" s="12"/>
      <c r="HJ427" s="12"/>
      <c r="HK427" s="12"/>
      <c r="HL427" s="12"/>
      <c r="HM427" s="12"/>
      <c r="HN427" s="12"/>
      <c r="HO427" s="12"/>
      <c r="HP427" s="12"/>
      <c r="HQ427" s="12"/>
      <c r="HR427" s="12"/>
      <c r="HS427" s="12"/>
      <c r="HT427" s="12"/>
      <c r="HU427" s="12"/>
      <c r="HV427" s="12"/>
      <c r="HW427" s="12"/>
      <c r="HX427" s="12"/>
      <c r="HY427" s="12"/>
      <c r="HZ427" s="12"/>
      <c r="IA427" s="12"/>
      <c r="IB427" s="12"/>
      <c r="IC427" s="12"/>
      <c r="ID427" s="12"/>
      <c r="IE427" s="12"/>
    </row>
    <row r="428" spans="1:239" s="5" customFormat="1" ht="15" x14ac:dyDescent="0.25">
      <c r="A428" s="37"/>
      <c r="C428" s="11"/>
      <c r="D428" s="11"/>
      <c r="E428" s="11"/>
      <c r="F428" s="11"/>
      <c r="G428" s="11"/>
      <c r="H428" s="11"/>
      <c r="I428" s="11"/>
      <c r="J428" s="11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/>
      <c r="EU428" s="12"/>
      <c r="EV428" s="12"/>
      <c r="EW428" s="12"/>
      <c r="EX428" s="12"/>
      <c r="EY428" s="12"/>
      <c r="EZ428" s="12"/>
      <c r="FA428" s="12"/>
      <c r="FB428" s="12"/>
      <c r="FC428" s="12"/>
      <c r="FD428" s="12"/>
      <c r="FE428" s="12"/>
      <c r="FF428" s="12"/>
      <c r="FG428" s="12"/>
      <c r="FH428" s="12"/>
      <c r="FI428" s="12"/>
      <c r="FJ428" s="12"/>
      <c r="FK428" s="12"/>
      <c r="FL428" s="12"/>
      <c r="FM428" s="12"/>
      <c r="FN428" s="12"/>
      <c r="FO428" s="12"/>
      <c r="FP428" s="12"/>
      <c r="FQ428" s="12"/>
      <c r="FR428" s="12"/>
      <c r="FS428" s="12"/>
      <c r="FT428" s="12"/>
      <c r="FU428" s="12"/>
      <c r="FV428" s="12"/>
      <c r="FW428" s="12"/>
      <c r="FX428" s="12"/>
      <c r="FY428" s="12"/>
      <c r="FZ428" s="12"/>
      <c r="GA428" s="12"/>
      <c r="GB428" s="12"/>
      <c r="GC428" s="12"/>
      <c r="GD428" s="12"/>
      <c r="GE428" s="12"/>
      <c r="GF428" s="12"/>
      <c r="GG428" s="12"/>
      <c r="GH428" s="12"/>
      <c r="GI428" s="12"/>
      <c r="GJ428" s="12"/>
      <c r="GK428" s="12"/>
      <c r="GL428" s="12"/>
      <c r="GM428" s="12"/>
      <c r="GN428" s="12"/>
      <c r="GO428" s="12"/>
      <c r="GP428" s="12"/>
      <c r="GQ428" s="12"/>
      <c r="GR428" s="12"/>
      <c r="GS428" s="12"/>
      <c r="GT428" s="12"/>
      <c r="GU428" s="12"/>
      <c r="GV428" s="12"/>
      <c r="GW428" s="12"/>
      <c r="GX428" s="12"/>
      <c r="GY428" s="12"/>
      <c r="GZ428" s="12"/>
      <c r="HA428" s="12"/>
      <c r="HB428" s="12"/>
      <c r="HC428" s="12"/>
      <c r="HD428" s="12"/>
      <c r="HE428" s="12"/>
      <c r="HF428" s="12"/>
      <c r="HG428" s="12"/>
      <c r="HH428" s="12"/>
      <c r="HI428" s="12"/>
      <c r="HJ428" s="12"/>
      <c r="HK428" s="12"/>
      <c r="HL428" s="12"/>
      <c r="HM428" s="12"/>
      <c r="HN428" s="12"/>
      <c r="HO428" s="12"/>
      <c r="HP428" s="12"/>
      <c r="HQ428" s="12"/>
      <c r="HR428" s="12"/>
      <c r="HS428" s="12"/>
      <c r="HT428" s="12"/>
      <c r="HU428" s="12"/>
      <c r="HV428" s="12"/>
      <c r="HW428" s="12"/>
      <c r="HX428" s="12"/>
      <c r="HY428" s="12"/>
      <c r="HZ428" s="12"/>
      <c r="IA428" s="12"/>
      <c r="IB428" s="12"/>
      <c r="IC428" s="12"/>
      <c r="ID428" s="12"/>
      <c r="IE428" s="12"/>
    </row>
    <row r="429" spans="1:239" s="5" customFormat="1" ht="15" x14ac:dyDescent="0.25">
      <c r="A429" s="37"/>
      <c r="C429" s="11"/>
      <c r="D429" s="11"/>
      <c r="E429" s="11"/>
      <c r="F429" s="11"/>
      <c r="G429" s="11"/>
      <c r="H429" s="11"/>
      <c r="I429" s="11"/>
      <c r="J429" s="11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  <c r="EV429" s="12"/>
      <c r="EW429" s="12"/>
      <c r="EX429" s="12"/>
      <c r="EY429" s="12"/>
      <c r="EZ429" s="12"/>
      <c r="FA429" s="12"/>
      <c r="FB429" s="12"/>
      <c r="FC429" s="12"/>
      <c r="FD429" s="12"/>
      <c r="FE429" s="12"/>
      <c r="FF429" s="12"/>
      <c r="FG429" s="12"/>
      <c r="FH429" s="12"/>
      <c r="FI429" s="12"/>
      <c r="FJ429" s="12"/>
      <c r="FK429" s="12"/>
      <c r="FL429" s="12"/>
      <c r="FM429" s="12"/>
      <c r="FN429" s="12"/>
      <c r="FO429" s="12"/>
      <c r="FP429" s="12"/>
      <c r="FQ429" s="12"/>
      <c r="FR429" s="12"/>
      <c r="FS429" s="12"/>
      <c r="FT429" s="12"/>
      <c r="FU429" s="12"/>
      <c r="FV429" s="12"/>
      <c r="FW429" s="12"/>
      <c r="FX429" s="12"/>
      <c r="FY429" s="12"/>
      <c r="FZ429" s="12"/>
      <c r="GA429" s="12"/>
      <c r="GB429" s="12"/>
      <c r="GC429" s="12"/>
      <c r="GD429" s="12"/>
      <c r="GE429" s="12"/>
      <c r="GF429" s="12"/>
      <c r="GG429" s="12"/>
      <c r="GH429" s="12"/>
      <c r="GI429" s="12"/>
      <c r="GJ429" s="12"/>
      <c r="GK429" s="12"/>
      <c r="GL429" s="12"/>
      <c r="GM429" s="12"/>
      <c r="GN429" s="12"/>
      <c r="GO429" s="12"/>
      <c r="GP429" s="12"/>
      <c r="GQ429" s="12"/>
      <c r="GR429" s="12"/>
      <c r="GS429" s="12"/>
      <c r="GT429" s="12"/>
      <c r="GU429" s="12"/>
      <c r="GV429" s="12"/>
      <c r="GW429" s="12"/>
      <c r="GX429" s="12"/>
      <c r="GY429" s="12"/>
      <c r="GZ429" s="12"/>
      <c r="HA429" s="12"/>
      <c r="HB429" s="12"/>
      <c r="HC429" s="12"/>
      <c r="HD429" s="12"/>
      <c r="HE429" s="12"/>
      <c r="HF429" s="12"/>
      <c r="HG429" s="12"/>
      <c r="HH429" s="12"/>
      <c r="HI429" s="12"/>
      <c r="HJ429" s="12"/>
      <c r="HK429" s="12"/>
      <c r="HL429" s="12"/>
      <c r="HM429" s="12"/>
      <c r="HN429" s="12"/>
      <c r="HO429" s="12"/>
      <c r="HP429" s="12"/>
      <c r="HQ429" s="12"/>
      <c r="HR429" s="12"/>
      <c r="HS429" s="12"/>
      <c r="HT429" s="12"/>
      <c r="HU429" s="12"/>
      <c r="HV429" s="12"/>
      <c r="HW429" s="12"/>
      <c r="HX429" s="12"/>
      <c r="HY429" s="12"/>
      <c r="HZ429" s="12"/>
      <c r="IA429" s="12"/>
      <c r="IB429" s="12"/>
      <c r="IC429" s="12"/>
      <c r="ID429" s="12"/>
      <c r="IE429" s="12"/>
    </row>
    <row r="430" spans="1:239" s="5" customFormat="1" ht="15" x14ac:dyDescent="0.25">
      <c r="A430" s="37"/>
      <c r="C430" s="11"/>
      <c r="D430" s="11"/>
      <c r="E430" s="11"/>
      <c r="F430" s="11"/>
      <c r="G430" s="11"/>
      <c r="H430" s="11"/>
      <c r="I430" s="11"/>
      <c r="J430" s="11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  <c r="EV430" s="12"/>
      <c r="EW430" s="12"/>
      <c r="EX430" s="12"/>
      <c r="EY430" s="12"/>
      <c r="EZ430" s="12"/>
      <c r="FA430" s="12"/>
      <c r="FB430" s="12"/>
      <c r="FC430" s="12"/>
      <c r="FD430" s="12"/>
      <c r="FE430" s="12"/>
      <c r="FF430" s="12"/>
      <c r="FG430" s="12"/>
      <c r="FH430" s="12"/>
      <c r="FI430" s="12"/>
      <c r="FJ430" s="12"/>
      <c r="FK430" s="12"/>
      <c r="FL430" s="12"/>
      <c r="FM430" s="12"/>
      <c r="FN430" s="12"/>
      <c r="FO430" s="12"/>
      <c r="FP430" s="12"/>
      <c r="FQ430" s="12"/>
      <c r="FR430" s="12"/>
      <c r="FS430" s="12"/>
      <c r="FT430" s="12"/>
      <c r="FU430" s="12"/>
      <c r="FV430" s="12"/>
      <c r="FW430" s="12"/>
      <c r="FX430" s="12"/>
      <c r="FY430" s="12"/>
      <c r="FZ430" s="12"/>
      <c r="GA430" s="12"/>
      <c r="GB430" s="12"/>
      <c r="GC430" s="12"/>
      <c r="GD430" s="12"/>
      <c r="GE430" s="12"/>
      <c r="GF430" s="12"/>
      <c r="GG430" s="12"/>
      <c r="GH430" s="12"/>
      <c r="GI430" s="12"/>
      <c r="GJ430" s="12"/>
      <c r="GK430" s="12"/>
      <c r="GL430" s="12"/>
      <c r="GM430" s="12"/>
      <c r="GN430" s="12"/>
      <c r="GO430" s="12"/>
      <c r="GP430" s="12"/>
      <c r="GQ430" s="12"/>
      <c r="GR430" s="12"/>
      <c r="GS430" s="12"/>
      <c r="GT430" s="12"/>
      <c r="GU430" s="12"/>
      <c r="GV430" s="12"/>
      <c r="GW430" s="12"/>
      <c r="GX430" s="12"/>
      <c r="GY430" s="12"/>
      <c r="GZ430" s="12"/>
      <c r="HA430" s="12"/>
      <c r="HB430" s="12"/>
      <c r="HC430" s="12"/>
      <c r="HD430" s="12"/>
      <c r="HE430" s="12"/>
      <c r="HF430" s="12"/>
      <c r="HG430" s="12"/>
      <c r="HH430" s="12"/>
      <c r="HI430" s="12"/>
      <c r="HJ430" s="12"/>
      <c r="HK430" s="12"/>
      <c r="HL430" s="12"/>
      <c r="HM430" s="12"/>
      <c r="HN430" s="12"/>
      <c r="HO430" s="12"/>
      <c r="HP430" s="12"/>
      <c r="HQ430" s="12"/>
      <c r="HR430" s="12"/>
      <c r="HS430" s="12"/>
      <c r="HT430" s="12"/>
      <c r="HU430" s="12"/>
      <c r="HV430" s="12"/>
      <c r="HW430" s="12"/>
      <c r="HX430" s="12"/>
      <c r="HY430" s="12"/>
      <c r="HZ430" s="12"/>
      <c r="IA430" s="12"/>
      <c r="IB430" s="12"/>
      <c r="IC430" s="12"/>
      <c r="ID430" s="12"/>
      <c r="IE430" s="12"/>
    </row>
    <row r="431" spans="1:239" s="5" customFormat="1" ht="15" x14ac:dyDescent="0.25">
      <c r="A431" s="37"/>
      <c r="C431" s="11"/>
      <c r="D431" s="11"/>
      <c r="E431" s="11"/>
      <c r="F431" s="11"/>
      <c r="G431" s="11"/>
      <c r="H431" s="11"/>
      <c r="I431" s="11"/>
      <c r="J431" s="11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  <c r="EV431" s="12"/>
      <c r="EW431" s="12"/>
      <c r="EX431" s="12"/>
      <c r="EY431" s="12"/>
      <c r="EZ431" s="12"/>
      <c r="FA431" s="12"/>
      <c r="FB431" s="12"/>
      <c r="FC431" s="12"/>
      <c r="FD431" s="12"/>
      <c r="FE431" s="12"/>
      <c r="FF431" s="12"/>
      <c r="FG431" s="12"/>
      <c r="FH431" s="12"/>
      <c r="FI431" s="12"/>
      <c r="FJ431" s="12"/>
      <c r="FK431" s="12"/>
      <c r="FL431" s="12"/>
      <c r="FM431" s="12"/>
      <c r="FN431" s="12"/>
      <c r="FO431" s="12"/>
      <c r="FP431" s="12"/>
      <c r="FQ431" s="12"/>
      <c r="FR431" s="12"/>
      <c r="FS431" s="12"/>
      <c r="FT431" s="12"/>
      <c r="FU431" s="12"/>
      <c r="FV431" s="12"/>
      <c r="FW431" s="12"/>
      <c r="FX431" s="12"/>
      <c r="FY431" s="12"/>
      <c r="FZ431" s="12"/>
      <c r="GA431" s="12"/>
      <c r="GB431" s="12"/>
      <c r="GC431" s="12"/>
      <c r="GD431" s="12"/>
      <c r="GE431" s="12"/>
      <c r="GF431" s="12"/>
      <c r="GG431" s="12"/>
      <c r="GH431" s="12"/>
      <c r="GI431" s="12"/>
      <c r="GJ431" s="12"/>
      <c r="GK431" s="12"/>
      <c r="GL431" s="12"/>
      <c r="GM431" s="12"/>
      <c r="GN431" s="12"/>
      <c r="GO431" s="12"/>
      <c r="GP431" s="12"/>
      <c r="GQ431" s="12"/>
      <c r="GR431" s="12"/>
      <c r="GS431" s="12"/>
      <c r="GT431" s="12"/>
      <c r="GU431" s="12"/>
      <c r="GV431" s="12"/>
      <c r="GW431" s="12"/>
      <c r="GX431" s="12"/>
      <c r="GY431" s="12"/>
      <c r="GZ431" s="12"/>
      <c r="HA431" s="12"/>
      <c r="HB431" s="12"/>
      <c r="HC431" s="12"/>
      <c r="HD431" s="12"/>
      <c r="HE431" s="12"/>
      <c r="HF431" s="12"/>
      <c r="HG431" s="12"/>
      <c r="HH431" s="12"/>
      <c r="HI431" s="12"/>
      <c r="HJ431" s="12"/>
      <c r="HK431" s="12"/>
      <c r="HL431" s="12"/>
      <c r="HM431" s="12"/>
      <c r="HN431" s="12"/>
      <c r="HO431" s="12"/>
      <c r="HP431" s="12"/>
      <c r="HQ431" s="12"/>
      <c r="HR431" s="12"/>
      <c r="HS431" s="12"/>
      <c r="HT431" s="12"/>
      <c r="HU431" s="12"/>
      <c r="HV431" s="12"/>
      <c r="HW431" s="12"/>
      <c r="HX431" s="12"/>
      <c r="HY431" s="12"/>
      <c r="HZ431" s="12"/>
      <c r="IA431" s="12"/>
      <c r="IB431" s="12"/>
      <c r="IC431" s="12"/>
      <c r="ID431" s="12"/>
      <c r="IE431" s="12"/>
    </row>
    <row r="432" spans="1:239" s="5" customFormat="1" ht="15" x14ac:dyDescent="0.25">
      <c r="A432" s="37"/>
      <c r="C432" s="11"/>
      <c r="D432" s="11"/>
      <c r="E432" s="11"/>
      <c r="F432" s="11"/>
      <c r="G432" s="11"/>
      <c r="H432" s="11"/>
      <c r="I432" s="11"/>
      <c r="J432" s="11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  <c r="FG432" s="12"/>
      <c r="FH432" s="12"/>
      <c r="FI432" s="12"/>
      <c r="FJ432" s="12"/>
      <c r="FK432" s="12"/>
      <c r="FL432" s="12"/>
      <c r="FM432" s="12"/>
      <c r="FN432" s="12"/>
      <c r="FO432" s="12"/>
      <c r="FP432" s="12"/>
      <c r="FQ432" s="12"/>
      <c r="FR432" s="12"/>
      <c r="FS432" s="12"/>
      <c r="FT432" s="12"/>
      <c r="FU432" s="12"/>
      <c r="FV432" s="12"/>
      <c r="FW432" s="12"/>
      <c r="FX432" s="12"/>
      <c r="FY432" s="12"/>
      <c r="FZ432" s="12"/>
      <c r="GA432" s="12"/>
      <c r="GB432" s="12"/>
      <c r="GC432" s="12"/>
      <c r="GD432" s="12"/>
      <c r="GE432" s="12"/>
      <c r="GF432" s="12"/>
      <c r="GG432" s="12"/>
      <c r="GH432" s="12"/>
      <c r="GI432" s="12"/>
      <c r="GJ432" s="12"/>
      <c r="GK432" s="12"/>
      <c r="GL432" s="12"/>
      <c r="GM432" s="12"/>
      <c r="GN432" s="12"/>
      <c r="GO432" s="12"/>
      <c r="GP432" s="12"/>
      <c r="GQ432" s="12"/>
      <c r="GR432" s="12"/>
      <c r="GS432" s="12"/>
      <c r="GT432" s="12"/>
      <c r="GU432" s="12"/>
      <c r="GV432" s="12"/>
      <c r="GW432" s="12"/>
      <c r="GX432" s="12"/>
      <c r="GY432" s="12"/>
      <c r="GZ432" s="12"/>
      <c r="HA432" s="12"/>
      <c r="HB432" s="12"/>
      <c r="HC432" s="12"/>
      <c r="HD432" s="12"/>
      <c r="HE432" s="12"/>
      <c r="HF432" s="12"/>
      <c r="HG432" s="12"/>
      <c r="HH432" s="12"/>
      <c r="HI432" s="12"/>
      <c r="HJ432" s="12"/>
      <c r="HK432" s="12"/>
      <c r="HL432" s="12"/>
      <c r="HM432" s="12"/>
      <c r="HN432" s="12"/>
      <c r="HO432" s="12"/>
      <c r="HP432" s="12"/>
      <c r="HQ432" s="12"/>
      <c r="HR432" s="12"/>
      <c r="HS432" s="12"/>
      <c r="HT432" s="12"/>
      <c r="HU432" s="12"/>
      <c r="HV432" s="12"/>
      <c r="HW432" s="12"/>
      <c r="HX432" s="12"/>
      <c r="HY432" s="12"/>
      <c r="HZ432" s="12"/>
      <c r="IA432" s="12"/>
      <c r="IB432" s="12"/>
      <c r="IC432" s="12"/>
      <c r="ID432" s="12"/>
      <c r="IE432" s="12"/>
    </row>
    <row r="433" spans="1:239" s="5" customFormat="1" ht="15" x14ac:dyDescent="0.25">
      <c r="A433" s="37"/>
      <c r="C433" s="11"/>
      <c r="D433" s="11"/>
      <c r="E433" s="11"/>
      <c r="F433" s="11"/>
      <c r="G433" s="11"/>
      <c r="H433" s="11"/>
      <c r="I433" s="11"/>
      <c r="J433" s="11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  <c r="GE433" s="12"/>
      <c r="GF433" s="12"/>
      <c r="GG433" s="12"/>
      <c r="GH433" s="12"/>
      <c r="GI433" s="12"/>
      <c r="GJ433" s="12"/>
      <c r="GK433" s="12"/>
      <c r="GL433" s="12"/>
      <c r="GM433" s="12"/>
      <c r="GN433" s="12"/>
      <c r="GO433" s="12"/>
      <c r="GP433" s="12"/>
      <c r="GQ433" s="12"/>
      <c r="GR433" s="12"/>
      <c r="GS433" s="12"/>
      <c r="GT433" s="12"/>
      <c r="GU433" s="12"/>
      <c r="GV433" s="12"/>
      <c r="GW433" s="12"/>
      <c r="GX433" s="12"/>
      <c r="GY433" s="12"/>
      <c r="GZ433" s="12"/>
      <c r="HA433" s="12"/>
      <c r="HB433" s="12"/>
      <c r="HC433" s="12"/>
      <c r="HD433" s="12"/>
      <c r="HE433" s="12"/>
      <c r="HF433" s="12"/>
      <c r="HG433" s="12"/>
      <c r="HH433" s="12"/>
      <c r="HI433" s="12"/>
      <c r="HJ433" s="12"/>
      <c r="HK433" s="12"/>
      <c r="HL433" s="12"/>
      <c r="HM433" s="12"/>
      <c r="HN433" s="12"/>
      <c r="HO433" s="12"/>
      <c r="HP433" s="12"/>
      <c r="HQ433" s="12"/>
      <c r="HR433" s="12"/>
      <c r="HS433" s="12"/>
      <c r="HT433" s="12"/>
      <c r="HU433" s="12"/>
      <c r="HV433" s="12"/>
      <c r="HW433" s="12"/>
      <c r="HX433" s="12"/>
      <c r="HY433" s="12"/>
      <c r="HZ433" s="12"/>
      <c r="IA433" s="12"/>
      <c r="IB433" s="12"/>
      <c r="IC433" s="12"/>
      <c r="ID433" s="12"/>
      <c r="IE433" s="12"/>
    </row>
    <row r="434" spans="1:239" s="5" customFormat="1" ht="15" x14ac:dyDescent="0.25">
      <c r="A434" s="37"/>
      <c r="C434" s="11"/>
      <c r="D434" s="11"/>
      <c r="E434" s="11"/>
      <c r="F434" s="11"/>
      <c r="G434" s="11"/>
      <c r="H434" s="11"/>
      <c r="I434" s="11"/>
      <c r="J434" s="11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  <c r="GE434" s="12"/>
      <c r="GF434" s="12"/>
      <c r="GG434" s="12"/>
      <c r="GH434" s="12"/>
      <c r="GI434" s="12"/>
      <c r="GJ434" s="12"/>
      <c r="GK434" s="12"/>
      <c r="GL434" s="12"/>
      <c r="GM434" s="12"/>
      <c r="GN434" s="12"/>
      <c r="GO434" s="12"/>
      <c r="GP434" s="12"/>
      <c r="GQ434" s="12"/>
      <c r="GR434" s="12"/>
      <c r="GS434" s="12"/>
      <c r="GT434" s="12"/>
      <c r="GU434" s="12"/>
      <c r="GV434" s="12"/>
      <c r="GW434" s="12"/>
      <c r="GX434" s="12"/>
      <c r="GY434" s="12"/>
      <c r="GZ434" s="12"/>
      <c r="HA434" s="12"/>
      <c r="HB434" s="12"/>
      <c r="HC434" s="12"/>
      <c r="HD434" s="12"/>
      <c r="HE434" s="12"/>
      <c r="HF434" s="12"/>
      <c r="HG434" s="12"/>
      <c r="HH434" s="12"/>
      <c r="HI434" s="12"/>
      <c r="HJ434" s="12"/>
      <c r="HK434" s="12"/>
      <c r="HL434" s="12"/>
      <c r="HM434" s="12"/>
      <c r="HN434" s="12"/>
      <c r="HO434" s="12"/>
      <c r="HP434" s="12"/>
      <c r="HQ434" s="12"/>
      <c r="HR434" s="12"/>
      <c r="HS434" s="12"/>
      <c r="HT434" s="12"/>
      <c r="HU434" s="12"/>
      <c r="HV434" s="12"/>
      <c r="HW434" s="12"/>
      <c r="HX434" s="12"/>
      <c r="HY434" s="12"/>
      <c r="HZ434" s="12"/>
      <c r="IA434" s="12"/>
      <c r="IB434" s="12"/>
      <c r="IC434" s="12"/>
      <c r="ID434" s="12"/>
      <c r="IE434" s="12"/>
    </row>
    <row r="435" spans="1:239" s="5" customFormat="1" ht="15" x14ac:dyDescent="0.25">
      <c r="A435" s="37"/>
      <c r="C435" s="11"/>
      <c r="D435" s="11"/>
      <c r="E435" s="11"/>
      <c r="F435" s="11"/>
      <c r="G435" s="11"/>
      <c r="H435" s="11"/>
      <c r="I435" s="11"/>
      <c r="J435" s="11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  <c r="GE435" s="12"/>
      <c r="GF435" s="12"/>
      <c r="GG435" s="12"/>
      <c r="GH435" s="12"/>
      <c r="GI435" s="12"/>
      <c r="GJ435" s="12"/>
      <c r="GK435" s="12"/>
      <c r="GL435" s="12"/>
      <c r="GM435" s="12"/>
      <c r="GN435" s="12"/>
      <c r="GO435" s="12"/>
      <c r="GP435" s="12"/>
      <c r="GQ435" s="12"/>
      <c r="GR435" s="12"/>
      <c r="GS435" s="12"/>
      <c r="GT435" s="12"/>
      <c r="GU435" s="12"/>
      <c r="GV435" s="12"/>
      <c r="GW435" s="12"/>
      <c r="GX435" s="12"/>
      <c r="GY435" s="12"/>
      <c r="GZ435" s="12"/>
      <c r="HA435" s="12"/>
      <c r="HB435" s="12"/>
      <c r="HC435" s="12"/>
      <c r="HD435" s="12"/>
      <c r="HE435" s="12"/>
      <c r="HF435" s="12"/>
      <c r="HG435" s="12"/>
      <c r="HH435" s="12"/>
      <c r="HI435" s="12"/>
      <c r="HJ435" s="12"/>
      <c r="HK435" s="12"/>
      <c r="HL435" s="12"/>
      <c r="HM435" s="12"/>
      <c r="HN435" s="12"/>
      <c r="HO435" s="12"/>
      <c r="HP435" s="12"/>
      <c r="HQ435" s="12"/>
      <c r="HR435" s="12"/>
      <c r="HS435" s="12"/>
      <c r="HT435" s="12"/>
      <c r="HU435" s="12"/>
      <c r="HV435" s="12"/>
      <c r="HW435" s="12"/>
      <c r="HX435" s="12"/>
      <c r="HY435" s="12"/>
      <c r="HZ435" s="12"/>
      <c r="IA435" s="12"/>
      <c r="IB435" s="12"/>
      <c r="IC435" s="12"/>
      <c r="ID435" s="12"/>
      <c r="IE435" s="12"/>
    </row>
    <row r="436" spans="1:239" s="5" customFormat="1" ht="15" x14ac:dyDescent="0.25">
      <c r="A436" s="37"/>
      <c r="C436" s="11"/>
      <c r="D436" s="11"/>
      <c r="E436" s="11"/>
      <c r="F436" s="11"/>
      <c r="G436" s="11"/>
      <c r="H436" s="11"/>
      <c r="I436" s="11"/>
      <c r="J436" s="11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  <c r="GE436" s="12"/>
      <c r="GF436" s="12"/>
      <c r="GG436" s="12"/>
      <c r="GH436" s="12"/>
      <c r="GI436" s="12"/>
      <c r="GJ436" s="12"/>
      <c r="GK436" s="12"/>
      <c r="GL436" s="12"/>
      <c r="GM436" s="12"/>
      <c r="GN436" s="12"/>
      <c r="GO436" s="12"/>
      <c r="GP436" s="12"/>
      <c r="GQ436" s="12"/>
      <c r="GR436" s="12"/>
      <c r="GS436" s="12"/>
      <c r="GT436" s="12"/>
      <c r="GU436" s="12"/>
      <c r="GV436" s="12"/>
      <c r="GW436" s="12"/>
      <c r="GX436" s="12"/>
      <c r="GY436" s="12"/>
      <c r="GZ436" s="12"/>
      <c r="HA436" s="12"/>
      <c r="HB436" s="12"/>
      <c r="HC436" s="12"/>
      <c r="HD436" s="12"/>
      <c r="HE436" s="12"/>
      <c r="HF436" s="12"/>
      <c r="HG436" s="12"/>
      <c r="HH436" s="12"/>
      <c r="HI436" s="12"/>
      <c r="HJ436" s="12"/>
      <c r="HK436" s="12"/>
      <c r="HL436" s="12"/>
      <c r="HM436" s="12"/>
      <c r="HN436" s="12"/>
      <c r="HO436" s="12"/>
      <c r="HP436" s="12"/>
      <c r="HQ436" s="12"/>
      <c r="HR436" s="12"/>
      <c r="HS436" s="12"/>
      <c r="HT436" s="12"/>
      <c r="HU436" s="12"/>
      <c r="HV436" s="12"/>
      <c r="HW436" s="12"/>
      <c r="HX436" s="12"/>
      <c r="HY436" s="12"/>
      <c r="HZ436" s="12"/>
      <c r="IA436" s="12"/>
      <c r="IB436" s="12"/>
      <c r="IC436" s="12"/>
      <c r="ID436" s="12"/>
      <c r="IE436" s="12"/>
    </row>
    <row r="437" spans="1:239" s="5" customFormat="1" ht="15" x14ac:dyDescent="0.25">
      <c r="A437" s="37"/>
      <c r="C437" s="11"/>
      <c r="D437" s="11"/>
      <c r="E437" s="11"/>
      <c r="F437" s="11"/>
      <c r="G437" s="11"/>
      <c r="H437" s="11"/>
      <c r="I437" s="11"/>
      <c r="J437" s="11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  <c r="GE437" s="12"/>
      <c r="GF437" s="12"/>
      <c r="GG437" s="12"/>
      <c r="GH437" s="12"/>
      <c r="GI437" s="12"/>
      <c r="GJ437" s="12"/>
      <c r="GK437" s="12"/>
      <c r="GL437" s="12"/>
      <c r="GM437" s="12"/>
      <c r="GN437" s="12"/>
      <c r="GO437" s="12"/>
      <c r="GP437" s="12"/>
      <c r="GQ437" s="12"/>
      <c r="GR437" s="12"/>
      <c r="GS437" s="12"/>
      <c r="GT437" s="12"/>
      <c r="GU437" s="12"/>
      <c r="GV437" s="12"/>
      <c r="GW437" s="12"/>
      <c r="GX437" s="12"/>
      <c r="GY437" s="12"/>
      <c r="GZ437" s="12"/>
      <c r="HA437" s="12"/>
      <c r="HB437" s="12"/>
      <c r="HC437" s="12"/>
      <c r="HD437" s="12"/>
      <c r="HE437" s="12"/>
      <c r="HF437" s="12"/>
      <c r="HG437" s="12"/>
      <c r="HH437" s="12"/>
      <c r="HI437" s="12"/>
      <c r="HJ437" s="12"/>
      <c r="HK437" s="12"/>
      <c r="HL437" s="12"/>
      <c r="HM437" s="12"/>
      <c r="HN437" s="12"/>
      <c r="HO437" s="12"/>
      <c r="HP437" s="12"/>
      <c r="HQ437" s="12"/>
      <c r="HR437" s="12"/>
      <c r="HS437" s="12"/>
      <c r="HT437" s="12"/>
      <c r="HU437" s="12"/>
      <c r="HV437" s="12"/>
      <c r="HW437" s="12"/>
      <c r="HX437" s="12"/>
      <c r="HY437" s="12"/>
      <c r="HZ437" s="12"/>
      <c r="IA437" s="12"/>
      <c r="IB437" s="12"/>
      <c r="IC437" s="12"/>
      <c r="ID437" s="12"/>
      <c r="IE437" s="12"/>
    </row>
    <row r="438" spans="1:239" s="5" customFormat="1" ht="15" x14ac:dyDescent="0.25">
      <c r="C438" s="11"/>
      <c r="D438" s="11"/>
      <c r="E438" s="11"/>
      <c r="F438" s="11"/>
      <c r="G438" s="11"/>
      <c r="H438" s="11"/>
      <c r="I438" s="11"/>
      <c r="J438" s="11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  <c r="EV438" s="12"/>
      <c r="EW438" s="12"/>
      <c r="EX438" s="12"/>
      <c r="EY438" s="12"/>
      <c r="EZ438" s="12"/>
      <c r="FA438" s="12"/>
      <c r="FB438" s="12"/>
      <c r="FC438" s="12"/>
      <c r="FD438" s="12"/>
      <c r="FE438" s="12"/>
      <c r="FF438" s="12"/>
      <c r="FG438" s="12"/>
      <c r="FH438" s="12"/>
      <c r="FI438" s="12"/>
      <c r="FJ438" s="12"/>
      <c r="FK438" s="12"/>
      <c r="FL438" s="12"/>
      <c r="FM438" s="12"/>
      <c r="FN438" s="12"/>
      <c r="FO438" s="12"/>
      <c r="FP438" s="12"/>
      <c r="FQ438" s="12"/>
      <c r="FR438" s="12"/>
      <c r="FS438" s="12"/>
      <c r="FT438" s="12"/>
      <c r="FU438" s="12"/>
      <c r="FV438" s="12"/>
      <c r="FW438" s="12"/>
      <c r="FX438" s="12"/>
      <c r="FY438" s="12"/>
      <c r="FZ438" s="12"/>
      <c r="GA438" s="12"/>
      <c r="GB438" s="12"/>
      <c r="GC438" s="12"/>
      <c r="GD438" s="12"/>
      <c r="GE438" s="12"/>
      <c r="GF438" s="12"/>
      <c r="GG438" s="12"/>
      <c r="GH438" s="12"/>
      <c r="GI438" s="12"/>
      <c r="GJ438" s="12"/>
      <c r="GK438" s="12"/>
      <c r="GL438" s="12"/>
      <c r="GM438" s="12"/>
      <c r="GN438" s="12"/>
      <c r="GO438" s="12"/>
      <c r="GP438" s="12"/>
      <c r="GQ438" s="12"/>
      <c r="GR438" s="12"/>
      <c r="GS438" s="12"/>
      <c r="GT438" s="12"/>
      <c r="GU438" s="12"/>
      <c r="GV438" s="12"/>
      <c r="GW438" s="12"/>
      <c r="GX438" s="12"/>
      <c r="GY438" s="12"/>
      <c r="GZ438" s="12"/>
      <c r="HA438" s="12"/>
      <c r="HB438" s="12"/>
      <c r="HC438" s="12"/>
      <c r="HD438" s="12"/>
      <c r="HE438" s="12"/>
      <c r="HF438" s="12"/>
      <c r="HG438" s="12"/>
      <c r="HH438" s="12"/>
      <c r="HI438" s="12"/>
      <c r="HJ438" s="12"/>
      <c r="HK438" s="12"/>
      <c r="HL438" s="12"/>
      <c r="HM438" s="12"/>
      <c r="HN438" s="12"/>
      <c r="HO438" s="12"/>
      <c r="HP438" s="12"/>
      <c r="HQ438" s="12"/>
      <c r="HR438" s="12"/>
      <c r="HS438" s="12"/>
      <c r="HT438" s="12"/>
      <c r="HU438" s="12"/>
      <c r="HV438" s="12"/>
      <c r="HW438" s="12"/>
      <c r="HX438" s="12"/>
      <c r="HY438" s="12"/>
      <c r="HZ438" s="12"/>
      <c r="IA438" s="12"/>
      <c r="IB438" s="12"/>
      <c r="IC438" s="12"/>
      <c r="ID438" s="12"/>
      <c r="IE438" s="12"/>
    </row>
    <row r="439" spans="1:239" s="5" customFormat="1" ht="15" x14ac:dyDescent="0.25">
      <c r="C439" s="11"/>
      <c r="D439" s="11"/>
      <c r="E439" s="11"/>
      <c r="F439" s="11"/>
      <c r="G439" s="11"/>
      <c r="H439" s="11"/>
      <c r="I439" s="11"/>
      <c r="J439" s="11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  <c r="FG439" s="12"/>
      <c r="FH439" s="12"/>
      <c r="FI439" s="12"/>
      <c r="FJ439" s="12"/>
      <c r="FK439" s="12"/>
      <c r="FL439" s="12"/>
      <c r="FM439" s="12"/>
      <c r="FN439" s="12"/>
      <c r="FO439" s="12"/>
      <c r="FP439" s="12"/>
      <c r="FQ439" s="12"/>
      <c r="FR439" s="12"/>
      <c r="FS439" s="12"/>
      <c r="FT439" s="12"/>
      <c r="FU439" s="12"/>
      <c r="FV439" s="12"/>
      <c r="FW439" s="12"/>
      <c r="FX439" s="12"/>
      <c r="FY439" s="12"/>
      <c r="FZ439" s="12"/>
      <c r="GA439" s="12"/>
      <c r="GB439" s="12"/>
      <c r="GC439" s="12"/>
      <c r="GD439" s="12"/>
      <c r="GE439" s="12"/>
      <c r="GF439" s="12"/>
      <c r="GG439" s="12"/>
      <c r="GH439" s="12"/>
      <c r="GI439" s="12"/>
      <c r="GJ439" s="12"/>
      <c r="GK439" s="12"/>
      <c r="GL439" s="12"/>
      <c r="GM439" s="12"/>
      <c r="GN439" s="12"/>
      <c r="GO439" s="12"/>
      <c r="GP439" s="12"/>
      <c r="GQ439" s="12"/>
      <c r="GR439" s="12"/>
      <c r="GS439" s="12"/>
      <c r="GT439" s="12"/>
      <c r="GU439" s="12"/>
      <c r="GV439" s="12"/>
      <c r="GW439" s="12"/>
      <c r="GX439" s="12"/>
      <c r="GY439" s="12"/>
      <c r="GZ439" s="12"/>
      <c r="HA439" s="12"/>
      <c r="HB439" s="12"/>
      <c r="HC439" s="12"/>
      <c r="HD439" s="12"/>
      <c r="HE439" s="12"/>
      <c r="HF439" s="12"/>
      <c r="HG439" s="12"/>
      <c r="HH439" s="12"/>
      <c r="HI439" s="12"/>
      <c r="HJ439" s="12"/>
      <c r="HK439" s="12"/>
      <c r="HL439" s="12"/>
      <c r="HM439" s="12"/>
      <c r="HN439" s="12"/>
      <c r="HO439" s="12"/>
      <c r="HP439" s="12"/>
      <c r="HQ439" s="12"/>
      <c r="HR439" s="12"/>
      <c r="HS439" s="12"/>
      <c r="HT439" s="12"/>
      <c r="HU439" s="12"/>
      <c r="HV439" s="12"/>
      <c r="HW439" s="12"/>
      <c r="HX439" s="12"/>
      <c r="HY439" s="12"/>
      <c r="HZ439" s="12"/>
      <c r="IA439" s="12"/>
      <c r="IB439" s="12"/>
      <c r="IC439" s="12"/>
      <c r="ID439" s="12"/>
      <c r="IE439" s="12"/>
    </row>
    <row r="440" spans="1:239" s="5" customFormat="1" ht="15" x14ac:dyDescent="0.25">
      <c r="C440" s="11"/>
      <c r="D440" s="11"/>
      <c r="E440" s="11"/>
      <c r="F440" s="11"/>
      <c r="G440" s="11"/>
      <c r="H440" s="11"/>
      <c r="I440" s="11"/>
      <c r="J440" s="11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  <c r="EV440" s="12"/>
      <c r="EW440" s="12"/>
      <c r="EX440" s="12"/>
      <c r="EY440" s="12"/>
      <c r="EZ440" s="12"/>
      <c r="FA440" s="12"/>
      <c r="FB440" s="12"/>
      <c r="FC440" s="12"/>
      <c r="FD440" s="12"/>
      <c r="FE440" s="12"/>
      <c r="FF440" s="12"/>
      <c r="FG440" s="12"/>
      <c r="FH440" s="12"/>
      <c r="FI440" s="12"/>
      <c r="FJ440" s="12"/>
      <c r="FK440" s="12"/>
      <c r="FL440" s="12"/>
      <c r="FM440" s="12"/>
      <c r="FN440" s="12"/>
      <c r="FO440" s="12"/>
      <c r="FP440" s="12"/>
      <c r="FQ440" s="12"/>
      <c r="FR440" s="12"/>
      <c r="FS440" s="12"/>
      <c r="FT440" s="12"/>
      <c r="FU440" s="12"/>
      <c r="FV440" s="12"/>
      <c r="FW440" s="12"/>
      <c r="FX440" s="12"/>
      <c r="FY440" s="12"/>
      <c r="FZ440" s="12"/>
      <c r="GA440" s="12"/>
      <c r="GB440" s="12"/>
      <c r="GC440" s="12"/>
      <c r="GD440" s="12"/>
      <c r="GE440" s="12"/>
      <c r="GF440" s="12"/>
      <c r="GG440" s="12"/>
      <c r="GH440" s="12"/>
      <c r="GI440" s="12"/>
      <c r="GJ440" s="12"/>
      <c r="GK440" s="12"/>
      <c r="GL440" s="12"/>
      <c r="GM440" s="12"/>
      <c r="GN440" s="12"/>
      <c r="GO440" s="12"/>
      <c r="GP440" s="12"/>
      <c r="GQ440" s="12"/>
      <c r="GR440" s="12"/>
      <c r="GS440" s="12"/>
      <c r="GT440" s="12"/>
      <c r="GU440" s="12"/>
      <c r="GV440" s="12"/>
      <c r="GW440" s="12"/>
      <c r="GX440" s="12"/>
      <c r="GY440" s="12"/>
      <c r="GZ440" s="12"/>
      <c r="HA440" s="12"/>
      <c r="HB440" s="12"/>
      <c r="HC440" s="12"/>
      <c r="HD440" s="12"/>
      <c r="HE440" s="12"/>
      <c r="HF440" s="12"/>
      <c r="HG440" s="12"/>
      <c r="HH440" s="12"/>
      <c r="HI440" s="12"/>
      <c r="HJ440" s="12"/>
      <c r="HK440" s="12"/>
      <c r="HL440" s="12"/>
      <c r="HM440" s="12"/>
      <c r="HN440" s="12"/>
      <c r="HO440" s="12"/>
      <c r="HP440" s="12"/>
      <c r="HQ440" s="12"/>
      <c r="HR440" s="12"/>
      <c r="HS440" s="12"/>
      <c r="HT440" s="12"/>
      <c r="HU440" s="12"/>
      <c r="HV440" s="12"/>
      <c r="HW440" s="12"/>
      <c r="HX440" s="12"/>
      <c r="HY440" s="12"/>
      <c r="HZ440" s="12"/>
      <c r="IA440" s="12"/>
      <c r="IB440" s="12"/>
      <c r="IC440" s="12"/>
      <c r="ID440" s="12"/>
      <c r="IE440" s="12"/>
    </row>
    <row r="441" spans="1:239" s="5" customFormat="1" ht="15" x14ac:dyDescent="0.25">
      <c r="B441" s="19"/>
      <c r="C441" s="21"/>
      <c r="D441" s="21"/>
      <c r="E441" s="21"/>
      <c r="F441" s="21"/>
      <c r="G441" s="21"/>
      <c r="H441" s="21"/>
      <c r="I441" s="21"/>
      <c r="J441" s="26"/>
      <c r="K441" s="21">
        <f t="shared" ref="E441:W441" si="40">K26+K62+K94+K132+K168+K202+K239+K278+K311+K348+K386+K421</f>
        <v>239.10999999999996</v>
      </c>
      <c r="L441" s="21">
        <f t="shared" si="40"/>
        <v>66.239999999999995</v>
      </c>
      <c r="M441" s="21">
        <f t="shared" si="40"/>
        <v>136.03</v>
      </c>
      <c r="N441" s="21">
        <f t="shared" si="40"/>
        <v>0</v>
      </c>
      <c r="O441" s="21">
        <f t="shared" si="40"/>
        <v>697.69</v>
      </c>
      <c r="P441" s="21">
        <f t="shared" si="40"/>
        <v>1292.8799999999997</v>
      </c>
      <c r="Q441" s="21">
        <f t="shared" si="40"/>
        <v>170.53</v>
      </c>
      <c r="R441" s="21">
        <f t="shared" si="40"/>
        <v>0</v>
      </c>
      <c r="S441" s="21">
        <f t="shared" si="40"/>
        <v>0</v>
      </c>
      <c r="T441" s="21">
        <f t="shared" si="40"/>
        <v>34.770000000000003</v>
      </c>
      <c r="U441" s="21">
        <f t="shared" si="40"/>
        <v>139.89000000000001</v>
      </c>
      <c r="V441" s="21">
        <f t="shared" si="40"/>
        <v>20872.459999999995</v>
      </c>
      <c r="W441" s="21">
        <f t="shared" si="40"/>
        <v>23985.960000000003</v>
      </c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  <c r="FG441" s="12"/>
      <c r="FH441" s="12"/>
      <c r="FI441" s="12"/>
      <c r="FJ441" s="12"/>
      <c r="FK441" s="12"/>
      <c r="FL441" s="12"/>
      <c r="FM441" s="12"/>
      <c r="FN441" s="12"/>
      <c r="FO441" s="12"/>
      <c r="FP441" s="12"/>
      <c r="FQ441" s="12"/>
      <c r="FR441" s="12"/>
      <c r="FS441" s="12"/>
      <c r="FT441" s="12"/>
      <c r="FU441" s="12"/>
      <c r="FV441" s="12"/>
      <c r="FW441" s="12"/>
      <c r="FX441" s="12"/>
      <c r="FY441" s="12"/>
      <c r="FZ441" s="12"/>
      <c r="GA441" s="12"/>
      <c r="GB441" s="12"/>
      <c r="GC441" s="12"/>
      <c r="GD441" s="12"/>
      <c r="GE441" s="12"/>
      <c r="GF441" s="12"/>
      <c r="GG441" s="12"/>
      <c r="GH441" s="12"/>
      <c r="GI441" s="12"/>
      <c r="GJ441" s="12"/>
      <c r="GK441" s="12"/>
      <c r="GL441" s="12"/>
      <c r="GM441" s="12"/>
      <c r="GN441" s="12"/>
      <c r="GO441" s="12"/>
      <c r="GP441" s="12"/>
      <c r="GQ441" s="12"/>
      <c r="GR441" s="12"/>
      <c r="GS441" s="12"/>
      <c r="GT441" s="12"/>
      <c r="GU441" s="12"/>
      <c r="GV441" s="12"/>
      <c r="GW441" s="12"/>
      <c r="GX441" s="12"/>
      <c r="GY441" s="12"/>
      <c r="GZ441" s="12"/>
      <c r="HA441" s="12"/>
      <c r="HB441" s="12"/>
      <c r="HC441" s="12"/>
      <c r="HD441" s="12"/>
      <c r="HE441" s="12"/>
      <c r="HF441" s="12"/>
      <c r="HG441" s="12"/>
      <c r="HH441" s="12"/>
      <c r="HI441" s="12"/>
      <c r="HJ441" s="12"/>
      <c r="HK441" s="12"/>
      <c r="HL441" s="12"/>
      <c r="HM441" s="12"/>
      <c r="HN441" s="12"/>
      <c r="HO441" s="12"/>
      <c r="HP441" s="12"/>
      <c r="HQ441" s="12"/>
      <c r="HR441" s="12"/>
      <c r="HS441" s="12"/>
      <c r="HT441" s="12"/>
      <c r="HU441" s="12"/>
      <c r="HV441" s="12"/>
      <c r="HW441" s="12"/>
      <c r="HX441" s="12"/>
      <c r="HY441" s="12"/>
      <c r="HZ441" s="12"/>
      <c r="IA441" s="12"/>
      <c r="IB441" s="12"/>
      <c r="IC441" s="12"/>
      <c r="ID441" s="12"/>
      <c r="IE441" s="12"/>
    </row>
    <row r="442" spans="1:239" s="5" customFormat="1" ht="15" x14ac:dyDescent="0.25">
      <c r="C442" s="11"/>
      <c r="D442" s="11"/>
      <c r="E442" s="11"/>
      <c r="F442" s="11"/>
      <c r="G442" s="11"/>
      <c r="H442" s="11"/>
      <c r="I442" s="11"/>
      <c r="J442" s="11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  <c r="GE442" s="12"/>
      <c r="GF442" s="12"/>
      <c r="GG442" s="12"/>
      <c r="GH442" s="12"/>
      <c r="GI442" s="12"/>
      <c r="GJ442" s="12"/>
      <c r="GK442" s="12"/>
      <c r="GL442" s="12"/>
      <c r="GM442" s="12"/>
      <c r="GN442" s="12"/>
      <c r="GO442" s="12"/>
      <c r="GP442" s="12"/>
      <c r="GQ442" s="12"/>
      <c r="GR442" s="12"/>
      <c r="GS442" s="12"/>
      <c r="GT442" s="12"/>
      <c r="GU442" s="12"/>
      <c r="GV442" s="12"/>
      <c r="GW442" s="12"/>
      <c r="GX442" s="12"/>
      <c r="GY442" s="12"/>
      <c r="GZ442" s="12"/>
      <c r="HA442" s="12"/>
      <c r="HB442" s="12"/>
      <c r="HC442" s="12"/>
      <c r="HD442" s="12"/>
      <c r="HE442" s="12"/>
      <c r="HF442" s="12"/>
      <c r="HG442" s="12"/>
      <c r="HH442" s="12"/>
      <c r="HI442" s="12"/>
      <c r="HJ442" s="12"/>
      <c r="HK442" s="12"/>
      <c r="HL442" s="12"/>
      <c r="HM442" s="12"/>
      <c r="HN442" s="12"/>
      <c r="HO442" s="12"/>
      <c r="HP442" s="12"/>
      <c r="HQ442" s="12"/>
      <c r="HR442" s="12"/>
      <c r="HS442" s="12"/>
      <c r="HT442" s="12"/>
      <c r="HU442" s="12"/>
      <c r="HV442" s="12"/>
      <c r="HW442" s="12"/>
      <c r="HX442" s="12"/>
      <c r="HY442" s="12"/>
      <c r="HZ442" s="12"/>
      <c r="IA442" s="12"/>
      <c r="IB442" s="12"/>
      <c r="IC442" s="12"/>
      <c r="ID442" s="12"/>
      <c r="IE442" s="12"/>
    </row>
    <row r="443" spans="1:239" s="5" customFormat="1" ht="15" x14ac:dyDescent="0.25">
      <c r="C443" s="11"/>
      <c r="D443" s="11"/>
      <c r="E443" s="11"/>
      <c r="F443" s="11"/>
      <c r="G443" s="11"/>
      <c r="H443" s="11"/>
      <c r="I443" s="11"/>
      <c r="J443" s="11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  <c r="GC443" s="12"/>
      <c r="GD443" s="12"/>
      <c r="GE443" s="12"/>
      <c r="GF443" s="12"/>
      <c r="GG443" s="12"/>
      <c r="GH443" s="12"/>
      <c r="GI443" s="12"/>
      <c r="GJ443" s="12"/>
      <c r="GK443" s="12"/>
      <c r="GL443" s="12"/>
      <c r="GM443" s="12"/>
      <c r="GN443" s="12"/>
      <c r="GO443" s="12"/>
      <c r="GP443" s="12"/>
      <c r="GQ443" s="12"/>
      <c r="GR443" s="12"/>
      <c r="GS443" s="12"/>
      <c r="GT443" s="12"/>
      <c r="GU443" s="12"/>
      <c r="GV443" s="12"/>
      <c r="GW443" s="12"/>
      <c r="GX443" s="12"/>
      <c r="GY443" s="12"/>
      <c r="GZ443" s="12"/>
      <c r="HA443" s="12"/>
      <c r="HB443" s="12"/>
      <c r="HC443" s="12"/>
      <c r="HD443" s="12"/>
      <c r="HE443" s="12"/>
      <c r="HF443" s="12"/>
      <c r="HG443" s="12"/>
      <c r="HH443" s="12"/>
      <c r="HI443" s="12"/>
      <c r="HJ443" s="12"/>
      <c r="HK443" s="12"/>
      <c r="HL443" s="12"/>
      <c r="HM443" s="12"/>
      <c r="HN443" s="12"/>
      <c r="HO443" s="12"/>
      <c r="HP443" s="12"/>
      <c r="HQ443" s="12"/>
      <c r="HR443" s="12"/>
      <c r="HS443" s="12"/>
      <c r="HT443" s="12"/>
      <c r="HU443" s="12"/>
      <c r="HV443" s="12"/>
      <c r="HW443" s="12"/>
      <c r="HX443" s="12"/>
      <c r="HY443" s="12"/>
      <c r="HZ443" s="12"/>
      <c r="IA443" s="12"/>
      <c r="IB443" s="12"/>
      <c r="IC443" s="12"/>
      <c r="ID443" s="12"/>
      <c r="IE443" s="12"/>
    </row>
    <row r="444" spans="1:239" s="5" customFormat="1" ht="15" x14ac:dyDescent="0.25">
      <c r="C444" s="11"/>
      <c r="D444" s="11"/>
      <c r="E444" s="11"/>
      <c r="F444" s="11"/>
      <c r="G444" s="11"/>
      <c r="H444" s="11"/>
      <c r="I444" s="11"/>
      <c r="J444" s="11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  <c r="FG444" s="12"/>
      <c r="FH444" s="12"/>
      <c r="FI444" s="12"/>
      <c r="FJ444" s="12"/>
      <c r="FK444" s="12"/>
      <c r="FL444" s="12"/>
      <c r="FM444" s="12"/>
      <c r="FN444" s="12"/>
      <c r="FO444" s="12"/>
      <c r="FP444" s="12"/>
      <c r="FQ444" s="12"/>
      <c r="FR444" s="12"/>
      <c r="FS444" s="12"/>
      <c r="FT444" s="12"/>
      <c r="FU444" s="12"/>
      <c r="FV444" s="12"/>
      <c r="FW444" s="12"/>
      <c r="FX444" s="12"/>
      <c r="FY444" s="12"/>
      <c r="FZ444" s="12"/>
      <c r="GA444" s="12"/>
      <c r="GB444" s="12"/>
      <c r="GC444" s="12"/>
      <c r="GD444" s="12"/>
      <c r="GE444" s="12"/>
      <c r="GF444" s="12"/>
      <c r="GG444" s="12"/>
      <c r="GH444" s="12"/>
      <c r="GI444" s="12"/>
      <c r="GJ444" s="12"/>
      <c r="GK444" s="12"/>
      <c r="GL444" s="12"/>
      <c r="GM444" s="12"/>
      <c r="GN444" s="12"/>
      <c r="GO444" s="12"/>
      <c r="GP444" s="12"/>
      <c r="GQ444" s="12"/>
      <c r="GR444" s="12"/>
      <c r="GS444" s="12"/>
      <c r="GT444" s="12"/>
      <c r="GU444" s="12"/>
      <c r="GV444" s="12"/>
      <c r="GW444" s="12"/>
      <c r="GX444" s="12"/>
      <c r="GY444" s="12"/>
      <c r="GZ444" s="12"/>
      <c r="HA444" s="12"/>
      <c r="HB444" s="12"/>
      <c r="HC444" s="12"/>
      <c r="HD444" s="12"/>
      <c r="HE444" s="12"/>
      <c r="HF444" s="12"/>
      <c r="HG444" s="12"/>
      <c r="HH444" s="12"/>
      <c r="HI444" s="12"/>
      <c r="HJ444" s="12"/>
      <c r="HK444" s="12"/>
      <c r="HL444" s="12"/>
      <c r="HM444" s="12"/>
      <c r="HN444" s="12"/>
      <c r="HO444" s="12"/>
      <c r="HP444" s="12"/>
      <c r="HQ444" s="12"/>
      <c r="HR444" s="12"/>
      <c r="HS444" s="12"/>
      <c r="HT444" s="12"/>
      <c r="HU444" s="12"/>
      <c r="HV444" s="12"/>
      <c r="HW444" s="12"/>
      <c r="HX444" s="12"/>
      <c r="HY444" s="12"/>
      <c r="HZ444" s="12"/>
      <c r="IA444" s="12"/>
      <c r="IB444" s="12"/>
      <c r="IC444" s="12"/>
      <c r="ID444" s="12"/>
      <c r="IE444" s="12"/>
    </row>
    <row r="445" spans="1:239" s="5" customFormat="1" ht="15" x14ac:dyDescent="0.25">
      <c r="C445" s="11"/>
      <c r="D445" s="11"/>
      <c r="E445" s="11"/>
      <c r="F445" s="11"/>
      <c r="G445" s="11"/>
      <c r="H445" s="11"/>
      <c r="I445" s="11"/>
      <c r="J445" s="11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  <c r="GC445" s="12"/>
      <c r="GD445" s="12"/>
      <c r="GE445" s="12"/>
      <c r="GF445" s="12"/>
      <c r="GG445" s="12"/>
      <c r="GH445" s="12"/>
      <c r="GI445" s="12"/>
      <c r="GJ445" s="12"/>
      <c r="GK445" s="12"/>
      <c r="GL445" s="12"/>
      <c r="GM445" s="12"/>
      <c r="GN445" s="12"/>
      <c r="GO445" s="12"/>
      <c r="GP445" s="12"/>
      <c r="GQ445" s="12"/>
      <c r="GR445" s="12"/>
      <c r="GS445" s="12"/>
      <c r="GT445" s="12"/>
      <c r="GU445" s="12"/>
      <c r="GV445" s="12"/>
      <c r="GW445" s="12"/>
      <c r="GX445" s="12"/>
      <c r="GY445" s="12"/>
      <c r="GZ445" s="12"/>
      <c r="HA445" s="12"/>
      <c r="HB445" s="12"/>
      <c r="HC445" s="12"/>
      <c r="HD445" s="12"/>
      <c r="HE445" s="12"/>
      <c r="HF445" s="12"/>
      <c r="HG445" s="12"/>
      <c r="HH445" s="12"/>
      <c r="HI445" s="12"/>
      <c r="HJ445" s="12"/>
      <c r="HK445" s="12"/>
      <c r="HL445" s="12"/>
      <c r="HM445" s="12"/>
      <c r="HN445" s="12"/>
      <c r="HO445" s="12"/>
      <c r="HP445" s="12"/>
      <c r="HQ445" s="12"/>
      <c r="HR445" s="12"/>
      <c r="HS445" s="12"/>
      <c r="HT445" s="12"/>
      <c r="HU445" s="12"/>
      <c r="HV445" s="12"/>
      <c r="HW445" s="12"/>
      <c r="HX445" s="12"/>
      <c r="HY445" s="12"/>
      <c r="HZ445" s="12"/>
      <c r="IA445" s="12"/>
      <c r="IB445" s="12"/>
      <c r="IC445" s="12"/>
      <c r="ID445" s="12"/>
      <c r="IE445" s="12"/>
    </row>
    <row r="446" spans="1:239" s="5" customFormat="1" ht="15" x14ac:dyDescent="0.25">
      <c r="C446" s="11"/>
      <c r="D446" s="11"/>
      <c r="E446" s="11"/>
      <c r="F446" s="11"/>
      <c r="G446" s="11"/>
      <c r="H446" s="11"/>
      <c r="I446" s="11"/>
      <c r="J446" s="11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  <c r="GE446" s="12"/>
      <c r="GF446" s="12"/>
      <c r="GG446" s="12"/>
      <c r="GH446" s="12"/>
      <c r="GI446" s="12"/>
      <c r="GJ446" s="12"/>
      <c r="GK446" s="12"/>
      <c r="GL446" s="12"/>
      <c r="GM446" s="12"/>
      <c r="GN446" s="12"/>
      <c r="GO446" s="12"/>
      <c r="GP446" s="12"/>
      <c r="GQ446" s="12"/>
      <c r="GR446" s="12"/>
      <c r="GS446" s="12"/>
      <c r="GT446" s="12"/>
      <c r="GU446" s="12"/>
      <c r="GV446" s="12"/>
      <c r="GW446" s="12"/>
      <c r="GX446" s="12"/>
      <c r="GY446" s="12"/>
      <c r="GZ446" s="12"/>
      <c r="HA446" s="12"/>
      <c r="HB446" s="12"/>
      <c r="HC446" s="12"/>
      <c r="HD446" s="12"/>
      <c r="HE446" s="12"/>
      <c r="HF446" s="12"/>
      <c r="HG446" s="12"/>
      <c r="HH446" s="12"/>
      <c r="HI446" s="12"/>
      <c r="HJ446" s="12"/>
      <c r="HK446" s="12"/>
      <c r="HL446" s="12"/>
      <c r="HM446" s="12"/>
      <c r="HN446" s="12"/>
      <c r="HO446" s="12"/>
      <c r="HP446" s="12"/>
      <c r="HQ446" s="12"/>
      <c r="HR446" s="12"/>
      <c r="HS446" s="12"/>
      <c r="HT446" s="12"/>
      <c r="HU446" s="12"/>
      <c r="HV446" s="12"/>
      <c r="HW446" s="12"/>
      <c r="HX446" s="12"/>
      <c r="HY446" s="12"/>
      <c r="HZ446" s="12"/>
      <c r="IA446" s="12"/>
      <c r="IB446" s="12"/>
      <c r="IC446" s="12"/>
      <c r="ID446" s="12"/>
      <c r="IE446" s="12"/>
    </row>
    <row r="447" spans="1:239" s="5" customFormat="1" ht="15" x14ac:dyDescent="0.25">
      <c r="C447" s="11"/>
      <c r="D447" s="11"/>
      <c r="E447" s="11"/>
      <c r="F447" s="11"/>
      <c r="G447" s="11"/>
      <c r="H447" s="11"/>
      <c r="I447" s="11"/>
      <c r="J447" s="11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  <c r="GC447" s="12"/>
      <c r="GD447" s="12"/>
      <c r="GE447" s="12"/>
      <c r="GF447" s="12"/>
      <c r="GG447" s="12"/>
      <c r="GH447" s="12"/>
      <c r="GI447" s="12"/>
      <c r="GJ447" s="12"/>
      <c r="GK447" s="12"/>
      <c r="GL447" s="12"/>
      <c r="GM447" s="12"/>
      <c r="GN447" s="12"/>
      <c r="GO447" s="12"/>
      <c r="GP447" s="12"/>
      <c r="GQ447" s="12"/>
      <c r="GR447" s="12"/>
      <c r="GS447" s="12"/>
      <c r="GT447" s="12"/>
      <c r="GU447" s="12"/>
      <c r="GV447" s="12"/>
      <c r="GW447" s="12"/>
      <c r="GX447" s="12"/>
      <c r="GY447" s="12"/>
      <c r="GZ447" s="12"/>
      <c r="HA447" s="12"/>
      <c r="HB447" s="12"/>
      <c r="HC447" s="12"/>
      <c r="HD447" s="12"/>
      <c r="HE447" s="12"/>
      <c r="HF447" s="12"/>
      <c r="HG447" s="12"/>
      <c r="HH447" s="12"/>
      <c r="HI447" s="12"/>
      <c r="HJ447" s="12"/>
      <c r="HK447" s="12"/>
      <c r="HL447" s="12"/>
      <c r="HM447" s="12"/>
      <c r="HN447" s="12"/>
      <c r="HO447" s="12"/>
      <c r="HP447" s="12"/>
      <c r="HQ447" s="12"/>
      <c r="HR447" s="12"/>
      <c r="HS447" s="12"/>
      <c r="HT447" s="12"/>
      <c r="HU447" s="12"/>
      <c r="HV447" s="12"/>
      <c r="HW447" s="12"/>
      <c r="HX447" s="12"/>
      <c r="HY447" s="12"/>
      <c r="HZ447" s="12"/>
      <c r="IA447" s="12"/>
      <c r="IB447" s="12"/>
      <c r="IC447" s="12"/>
      <c r="ID447" s="12"/>
      <c r="IE447" s="12"/>
    </row>
    <row r="448" spans="1:239" s="5" customFormat="1" ht="15" x14ac:dyDescent="0.25">
      <c r="C448" s="11"/>
      <c r="D448" s="11"/>
      <c r="E448" s="11"/>
      <c r="F448" s="11"/>
      <c r="G448" s="11"/>
      <c r="H448" s="11"/>
      <c r="I448" s="11"/>
      <c r="J448" s="11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  <c r="FG448" s="12"/>
      <c r="FH448" s="12"/>
      <c r="FI448" s="12"/>
      <c r="FJ448" s="12"/>
      <c r="FK448" s="12"/>
      <c r="FL448" s="12"/>
      <c r="FM448" s="12"/>
      <c r="FN448" s="12"/>
      <c r="FO448" s="12"/>
      <c r="FP448" s="12"/>
      <c r="FQ448" s="12"/>
      <c r="FR448" s="12"/>
      <c r="FS448" s="12"/>
      <c r="FT448" s="12"/>
      <c r="FU448" s="12"/>
      <c r="FV448" s="12"/>
      <c r="FW448" s="12"/>
      <c r="FX448" s="12"/>
      <c r="FY448" s="12"/>
      <c r="FZ448" s="12"/>
      <c r="GA448" s="12"/>
      <c r="GB448" s="12"/>
      <c r="GC448" s="12"/>
      <c r="GD448" s="12"/>
      <c r="GE448" s="12"/>
      <c r="GF448" s="12"/>
      <c r="GG448" s="12"/>
      <c r="GH448" s="12"/>
      <c r="GI448" s="12"/>
      <c r="GJ448" s="12"/>
      <c r="GK448" s="12"/>
      <c r="GL448" s="12"/>
      <c r="GM448" s="12"/>
      <c r="GN448" s="12"/>
      <c r="GO448" s="12"/>
      <c r="GP448" s="12"/>
      <c r="GQ448" s="12"/>
      <c r="GR448" s="12"/>
      <c r="GS448" s="12"/>
      <c r="GT448" s="12"/>
      <c r="GU448" s="12"/>
      <c r="GV448" s="12"/>
      <c r="GW448" s="12"/>
      <c r="GX448" s="12"/>
      <c r="GY448" s="12"/>
      <c r="GZ448" s="12"/>
      <c r="HA448" s="12"/>
      <c r="HB448" s="12"/>
      <c r="HC448" s="12"/>
      <c r="HD448" s="12"/>
      <c r="HE448" s="12"/>
      <c r="HF448" s="12"/>
      <c r="HG448" s="12"/>
      <c r="HH448" s="12"/>
      <c r="HI448" s="12"/>
      <c r="HJ448" s="12"/>
      <c r="HK448" s="12"/>
      <c r="HL448" s="12"/>
      <c r="HM448" s="12"/>
      <c r="HN448" s="12"/>
      <c r="HO448" s="12"/>
      <c r="HP448" s="12"/>
      <c r="HQ448" s="12"/>
      <c r="HR448" s="12"/>
      <c r="HS448" s="12"/>
      <c r="HT448" s="12"/>
      <c r="HU448" s="12"/>
      <c r="HV448" s="12"/>
      <c r="HW448" s="12"/>
      <c r="HX448" s="12"/>
      <c r="HY448" s="12"/>
      <c r="HZ448" s="12"/>
      <c r="IA448" s="12"/>
      <c r="IB448" s="12"/>
      <c r="IC448" s="12"/>
      <c r="ID448" s="12"/>
      <c r="IE448" s="12"/>
    </row>
    <row r="449" spans="3:239" s="5" customFormat="1" ht="15" x14ac:dyDescent="0.25">
      <c r="C449" s="11"/>
      <c r="D449" s="11"/>
      <c r="E449" s="11"/>
      <c r="F449" s="11"/>
      <c r="G449" s="11"/>
      <c r="H449" s="11"/>
      <c r="I449" s="11"/>
      <c r="J449" s="11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  <c r="FG449" s="12"/>
      <c r="FH449" s="12"/>
      <c r="FI449" s="12"/>
      <c r="FJ449" s="12"/>
      <c r="FK449" s="12"/>
      <c r="FL449" s="12"/>
      <c r="FM449" s="12"/>
      <c r="FN449" s="12"/>
      <c r="FO449" s="12"/>
      <c r="FP449" s="12"/>
      <c r="FQ449" s="12"/>
      <c r="FR449" s="12"/>
      <c r="FS449" s="12"/>
      <c r="FT449" s="12"/>
      <c r="FU449" s="12"/>
      <c r="FV449" s="12"/>
      <c r="FW449" s="12"/>
      <c r="FX449" s="12"/>
      <c r="FY449" s="12"/>
      <c r="FZ449" s="12"/>
      <c r="GA449" s="12"/>
      <c r="GB449" s="12"/>
      <c r="GC449" s="12"/>
      <c r="GD449" s="12"/>
      <c r="GE449" s="12"/>
      <c r="GF449" s="12"/>
      <c r="GG449" s="12"/>
      <c r="GH449" s="12"/>
      <c r="GI449" s="12"/>
      <c r="GJ449" s="12"/>
      <c r="GK449" s="12"/>
      <c r="GL449" s="12"/>
      <c r="GM449" s="12"/>
      <c r="GN449" s="12"/>
      <c r="GO449" s="12"/>
      <c r="GP449" s="12"/>
      <c r="GQ449" s="12"/>
      <c r="GR449" s="12"/>
      <c r="GS449" s="12"/>
      <c r="GT449" s="12"/>
      <c r="GU449" s="12"/>
      <c r="GV449" s="12"/>
      <c r="GW449" s="12"/>
      <c r="GX449" s="12"/>
      <c r="GY449" s="12"/>
      <c r="GZ449" s="12"/>
      <c r="HA449" s="12"/>
      <c r="HB449" s="12"/>
      <c r="HC449" s="12"/>
      <c r="HD449" s="12"/>
      <c r="HE449" s="12"/>
      <c r="HF449" s="12"/>
      <c r="HG449" s="12"/>
      <c r="HH449" s="12"/>
      <c r="HI449" s="12"/>
      <c r="HJ449" s="12"/>
      <c r="HK449" s="12"/>
      <c r="HL449" s="12"/>
      <c r="HM449" s="12"/>
      <c r="HN449" s="12"/>
      <c r="HO449" s="12"/>
      <c r="HP449" s="12"/>
      <c r="HQ449" s="12"/>
      <c r="HR449" s="12"/>
      <c r="HS449" s="12"/>
      <c r="HT449" s="12"/>
      <c r="HU449" s="12"/>
      <c r="HV449" s="12"/>
      <c r="HW449" s="12"/>
      <c r="HX449" s="12"/>
      <c r="HY449" s="12"/>
      <c r="HZ449" s="12"/>
      <c r="IA449" s="12"/>
      <c r="IB449" s="12"/>
      <c r="IC449" s="12"/>
      <c r="ID449" s="12"/>
      <c r="IE449" s="12"/>
    </row>
    <row r="450" spans="3:239" s="5" customFormat="1" ht="15" x14ac:dyDescent="0.25">
      <c r="C450" s="11"/>
      <c r="D450" s="11"/>
      <c r="E450" s="11"/>
      <c r="F450" s="11"/>
      <c r="G450" s="11"/>
      <c r="H450" s="11"/>
      <c r="I450" s="11"/>
      <c r="J450" s="11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  <c r="GC450" s="12"/>
      <c r="GD450" s="12"/>
      <c r="GE450" s="12"/>
      <c r="GF450" s="12"/>
      <c r="GG450" s="12"/>
      <c r="GH450" s="12"/>
      <c r="GI450" s="12"/>
      <c r="GJ450" s="12"/>
      <c r="GK450" s="12"/>
      <c r="GL450" s="12"/>
      <c r="GM450" s="12"/>
      <c r="GN450" s="12"/>
      <c r="GO450" s="12"/>
      <c r="GP450" s="12"/>
      <c r="GQ450" s="12"/>
      <c r="GR450" s="12"/>
      <c r="GS450" s="12"/>
      <c r="GT450" s="12"/>
      <c r="GU450" s="12"/>
      <c r="GV450" s="12"/>
      <c r="GW450" s="12"/>
      <c r="GX450" s="12"/>
      <c r="GY450" s="12"/>
      <c r="GZ450" s="12"/>
      <c r="HA450" s="12"/>
      <c r="HB450" s="12"/>
      <c r="HC450" s="12"/>
      <c r="HD450" s="12"/>
      <c r="HE450" s="12"/>
      <c r="HF450" s="12"/>
      <c r="HG450" s="12"/>
      <c r="HH450" s="12"/>
      <c r="HI450" s="12"/>
      <c r="HJ450" s="12"/>
      <c r="HK450" s="12"/>
      <c r="HL450" s="12"/>
      <c r="HM450" s="12"/>
      <c r="HN450" s="12"/>
      <c r="HO450" s="12"/>
      <c r="HP450" s="12"/>
      <c r="HQ450" s="12"/>
      <c r="HR450" s="12"/>
      <c r="HS450" s="12"/>
      <c r="HT450" s="12"/>
      <c r="HU450" s="12"/>
      <c r="HV450" s="12"/>
      <c r="HW450" s="12"/>
      <c r="HX450" s="12"/>
      <c r="HY450" s="12"/>
      <c r="HZ450" s="12"/>
      <c r="IA450" s="12"/>
      <c r="IB450" s="12"/>
      <c r="IC450" s="12"/>
      <c r="ID450" s="12"/>
      <c r="IE450" s="12"/>
    </row>
    <row r="451" spans="3:239" s="5" customFormat="1" ht="15" x14ac:dyDescent="0.25">
      <c r="C451" s="11"/>
      <c r="D451" s="11"/>
      <c r="E451" s="11"/>
      <c r="F451" s="11"/>
      <c r="G451" s="11"/>
      <c r="H451" s="11"/>
      <c r="I451" s="11"/>
      <c r="J451" s="11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  <c r="GE451" s="12"/>
      <c r="GF451" s="12"/>
      <c r="GG451" s="12"/>
      <c r="GH451" s="12"/>
      <c r="GI451" s="12"/>
      <c r="GJ451" s="12"/>
      <c r="GK451" s="12"/>
      <c r="GL451" s="12"/>
      <c r="GM451" s="12"/>
      <c r="GN451" s="12"/>
      <c r="GO451" s="12"/>
      <c r="GP451" s="12"/>
      <c r="GQ451" s="12"/>
      <c r="GR451" s="12"/>
      <c r="GS451" s="12"/>
      <c r="GT451" s="12"/>
      <c r="GU451" s="12"/>
      <c r="GV451" s="12"/>
      <c r="GW451" s="12"/>
      <c r="GX451" s="12"/>
      <c r="GY451" s="12"/>
      <c r="GZ451" s="12"/>
      <c r="HA451" s="12"/>
      <c r="HB451" s="12"/>
      <c r="HC451" s="12"/>
      <c r="HD451" s="12"/>
      <c r="HE451" s="12"/>
      <c r="HF451" s="12"/>
      <c r="HG451" s="12"/>
      <c r="HH451" s="12"/>
      <c r="HI451" s="12"/>
      <c r="HJ451" s="12"/>
      <c r="HK451" s="12"/>
      <c r="HL451" s="12"/>
      <c r="HM451" s="12"/>
      <c r="HN451" s="12"/>
      <c r="HO451" s="12"/>
      <c r="HP451" s="12"/>
      <c r="HQ451" s="12"/>
      <c r="HR451" s="12"/>
      <c r="HS451" s="12"/>
      <c r="HT451" s="12"/>
      <c r="HU451" s="12"/>
      <c r="HV451" s="12"/>
      <c r="HW451" s="12"/>
      <c r="HX451" s="12"/>
      <c r="HY451" s="12"/>
      <c r="HZ451" s="12"/>
      <c r="IA451" s="12"/>
      <c r="IB451" s="12"/>
      <c r="IC451" s="12"/>
      <c r="ID451" s="12"/>
      <c r="IE451" s="12"/>
    </row>
    <row r="452" spans="3:239" s="5" customFormat="1" ht="15" x14ac:dyDescent="0.25">
      <c r="C452" s="11"/>
      <c r="D452" s="11"/>
      <c r="E452" s="11"/>
      <c r="F452" s="11"/>
      <c r="G452" s="11"/>
      <c r="H452" s="11"/>
      <c r="I452" s="11"/>
      <c r="J452" s="11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  <c r="GE452" s="12"/>
      <c r="GF452" s="12"/>
      <c r="GG452" s="12"/>
      <c r="GH452" s="12"/>
      <c r="GI452" s="12"/>
      <c r="GJ452" s="12"/>
      <c r="GK452" s="12"/>
      <c r="GL452" s="12"/>
      <c r="GM452" s="12"/>
      <c r="GN452" s="12"/>
      <c r="GO452" s="12"/>
      <c r="GP452" s="12"/>
      <c r="GQ452" s="12"/>
      <c r="GR452" s="12"/>
      <c r="GS452" s="12"/>
      <c r="GT452" s="12"/>
      <c r="GU452" s="12"/>
      <c r="GV452" s="12"/>
      <c r="GW452" s="12"/>
      <c r="GX452" s="12"/>
      <c r="GY452" s="12"/>
      <c r="GZ452" s="12"/>
      <c r="HA452" s="12"/>
      <c r="HB452" s="12"/>
      <c r="HC452" s="12"/>
      <c r="HD452" s="12"/>
      <c r="HE452" s="12"/>
      <c r="HF452" s="12"/>
      <c r="HG452" s="12"/>
      <c r="HH452" s="12"/>
      <c r="HI452" s="12"/>
      <c r="HJ452" s="12"/>
      <c r="HK452" s="12"/>
      <c r="HL452" s="12"/>
      <c r="HM452" s="12"/>
      <c r="HN452" s="12"/>
      <c r="HO452" s="12"/>
      <c r="HP452" s="12"/>
      <c r="HQ452" s="12"/>
      <c r="HR452" s="12"/>
      <c r="HS452" s="12"/>
      <c r="HT452" s="12"/>
      <c r="HU452" s="12"/>
      <c r="HV452" s="12"/>
      <c r="HW452" s="12"/>
      <c r="HX452" s="12"/>
      <c r="HY452" s="12"/>
      <c r="HZ452" s="12"/>
      <c r="IA452" s="12"/>
      <c r="IB452" s="12"/>
      <c r="IC452" s="12"/>
      <c r="ID452" s="12"/>
      <c r="IE452" s="12"/>
    </row>
    <row r="453" spans="3:239" s="5" customFormat="1" ht="15" x14ac:dyDescent="0.25">
      <c r="C453" s="11"/>
      <c r="D453" s="11"/>
      <c r="E453" s="11"/>
      <c r="F453" s="11"/>
      <c r="G453" s="11"/>
      <c r="H453" s="11"/>
      <c r="I453" s="11"/>
      <c r="J453" s="11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  <c r="FG453" s="12"/>
      <c r="FH453" s="12"/>
      <c r="FI453" s="12"/>
      <c r="FJ453" s="12"/>
      <c r="FK453" s="12"/>
      <c r="FL453" s="12"/>
      <c r="FM453" s="12"/>
      <c r="FN453" s="12"/>
      <c r="FO453" s="12"/>
      <c r="FP453" s="12"/>
      <c r="FQ453" s="12"/>
      <c r="FR453" s="12"/>
      <c r="FS453" s="12"/>
      <c r="FT453" s="12"/>
      <c r="FU453" s="12"/>
      <c r="FV453" s="12"/>
      <c r="FW453" s="12"/>
      <c r="FX453" s="12"/>
      <c r="FY453" s="12"/>
      <c r="FZ453" s="12"/>
      <c r="GA453" s="12"/>
      <c r="GB453" s="12"/>
      <c r="GC453" s="12"/>
      <c r="GD453" s="12"/>
      <c r="GE453" s="12"/>
      <c r="GF453" s="12"/>
      <c r="GG453" s="12"/>
      <c r="GH453" s="12"/>
      <c r="GI453" s="12"/>
      <c r="GJ453" s="12"/>
      <c r="GK453" s="12"/>
      <c r="GL453" s="12"/>
      <c r="GM453" s="12"/>
      <c r="GN453" s="12"/>
      <c r="GO453" s="12"/>
      <c r="GP453" s="12"/>
      <c r="GQ453" s="12"/>
      <c r="GR453" s="12"/>
      <c r="GS453" s="12"/>
      <c r="GT453" s="12"/>
      <c r="GU453" s="12"/>
      <c r="GV453" s="12"/>
      <c r="GW453" s="12"/>
      <c r="GX453" s="12"/>
      <c r="GY453" s="12"/>
      <c r="GZ453" s="12"/>
      <c r="HA453" s="12"/>
      <c r="HB453" s="12"/>
      <c r="HC453" s="12"/>
      <c r="HD453" s="12"/>
      <c r="HE453" s="12"/>
      <c r="HF453" s="12"/>
      <c r="HG453" s="12"/>
      <c r="HH453" s="12"/>
      <c r="HI453" s="12"/>
      <c r="HJ453" s="12"/>
      <c r="HK453" s="12"/>
      <c r="HL453" s="12"/>
      <c r="HM453" s="12"/>
      <c r="HN453" s="12"/>
      <c r="HO453" s="12"/>
      <c r="HP453" s="12"/>
      <c r="HQ453" s="12"/>
      <c r="HR453" s="12"/>
      <c r="HS453" s="12"/>
      <c r="HT453" s="12"/>
      <c r="HU453" s="12"/>
      <c r="HV453" s="12"/>
      <c r="HW453" s="12"/>
      <c r="HX453" s="12"/>
      <c r="HY453" s="12"/>
      <c r="HZ453" s="12"/>
      <c r="IA453" s="12"/>
      <c r="IB453" s="12"/>
      <c r="IC453" s="12"/>
      <c r="ID453" s="12"/>
      <c r="IE453" s="12"/>
    </row>
    <row r="454" spans="3:239" s="5" customFormat="1" ht="15" x14ac:dyDescent="0.25">
      <c r="C454" s="11"/>
      <c r="D454" s="11"/>
      <c r="E454" s="11"/>
      <c r="F454" s="11"/>
      <c r="G454" s="11"/>
      <c r="H454" s="11"/>
      <c r="I454" s="11"/>
      <c r="J454" s="11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  <c r="GC454" s="12"/>
      <c r="GD454" s="12"/>
      <c r="GE454" s="12"/>
      <c r="GF454" s="12"/>
      <c r="GG454" s="12"/>
      <c r="GH454" s="12"/>
      <c r="GI454" s="12"/>
      <c r="GJ454" s="12"/>
      <c r="GK454" s="12"/>
      <c r="GL454" s="12"/>
      <c r="GM454" s="12"/>
      <c r="GN454" s="12"/>
      <c r="GO454" s="12"/>
      <c r="GP454" s="12"/>
      <c r="GQ454" s="12"/>
      <c r="GR454" s="12"/>
      <c r="GS454" s="12"/>
      <c r="GT454" s="12"/>
      <c r="GU454" s="12"/>
      <c r="GV454" s="12"/>
      <c r="GW454" s="12"/>
      <c r="GX454" s="12"/>
      <c r="GY454" s="12"/>
      <c r="GZ454" s="12"/>
      <c r="HA454" s="12"/>
      <c r="HB454" s="12"/>
      <c r="HC454" s="12"/>
      <c r="HD454" s="12"/>
      <c r="HE454" s="12"/>
      <c r="HF454" s="12"/>
      <c r="HG454" s="12"/>
      <c r="HH454" s="12"/>
      <c r="HI454" s="12"/>
      <c r="HJ454" s="12"/>
      <c r="HK454" s="12"/>
      <c r="HL454" s="12"/>
      <c r="HM454" s="12"/>
      <c r="HN454" s="12"/>
      <c r="HO454" s="12"/>
      <c r="HP454" s="12"/>
      <c r="HQ454" s="12"/>
      <c r="HR454" s="12"/>
      <c r="HS454" s="12"/>
      <c r="HT454" s="12"/>
      <c r="HU454" s="12"/>
      <c r="HV454" s="12"/>
      <c r="HW454" s="12"/>
      <c r="HX454" s="12"/>
      <c r="HY454" s="12"/>
      <c r="HZ454" s="12"/>
      <c r="IA454" s="12"/>
      <c r="IB454" s="12"/>
      <c r="IC454" s="12"/>
      <c r="ID454" s="12"/>
      <c r="IE454" s="12"/>
    </row>
    <row r="455" spans="3:239" s="5" customFormat="1" ht="15" x14ac:dyDescent="0.25">
      <c r="C455" s="11"/>
      <c r="D455" s="11"/>
      <c r="E455" s="11"/>
      <c r="F455" s="11"/>
      <c r="G455" s="11"/>
      <c r="H455" s="11"/>
      <c r="I455" s="11"/>
      <c r="J455" s="11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  <c r="GE455" s="12"/>
      <c r="GF455" s="12"/>
      <c r="GG455" s="12"/>
      <c r="GH455" s="12"/>
      <c r="GI455" s="12"/>
      <c r="GJ455" s="12"/>
      <c r="GK455" s="12"/>
      <c r="GL455" s="12"/>
      <c r="GM455" s="12"/>
      <c r="GN455" s="12"/>
      <c r="GO455" s="12"/>
      <c r="GP455" s="12"/>
      <c r="GQ455" s="12"/>
      <c r="GR455" s="12"/>
      <c r="GS455" s="12"/>
      <c r="GT455" s="12"/>
      <c r="GU455" s="12"/>
      <c r="GV455" s="12"/>
      <c r="GW455" s="12"/>
      <c r="GX455" s="12"/>
      <c r="GY455" s="12"/>
      <c r="GZ455" s="12"/>
      <c r="HA455" s="12"/>
      <c r="HB455" s="12"/>
      <c r="HC455" s="12"/>
      <c r="HD455" s="12"/>
      <c r="HE455" s="12"/>
      <c r="HF455" s="12"/>
      <c r="HG455" s="12"/>
      <c r="HH455" s="12"/>
      <c r="HI455" s="12"/>
      <c r="HJ455" s="12"/>
      <c r="HK455" s="12"/>
      <c r="HL455" s="12"/>
      <c r="HM455" s="12"/>
      <c r="HN455" s="12"/>
      <c r="HO455" s="12"/>
      <c r="HP455" s="12"/>
      <c r="HQ455" s="12"/>
      <c r="HR455" s="12"/>
      <c r="HS455" s="12"/>
      <c r="HT455" s="12"/>
      <c r="HU455" s="12"/>
      <c r="HV455" s="12"/>
      <c r="HW455" s="12"/>
      <c r="HX455" s="12"/>
      <c r="HY455" s="12"/>
      <c r="HZ455" s="12"/>
      <c r="IA455" s="12"/>
      <c r="IB455" s="12"/>
      <c r="IC455" s="12"/>
      <c r="ID455" s="12"/>
      <c r="IE455" s="12"/>
    </row>
    <row r="456" spans="3:239" s="5" customFormat="1" ht="15" x14ac:dyDescent="0.25">
      <c r="C456" s="11"/>
      <c r="D456" s="11"/>
      <c r="E456" s="11"/>
      <c r="F456" s="11"/>
      <c r="G456" s="11"/>
      <c r="H456" s="11"/>
      <c r="I456" s="11"/>
      <c r="J456" s="11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  <c r="GE456" s="12"/>
      <c r="GF456" s="12"/>
      <c r="GG456" s="12"/>
      <c r="GH456" s="12"/>
      <c r="GI456" s="12"/>
      <c r="GJ456" s="12"/>
      <c r="GK456" s="12"/>
      <c r="GL456" s="12"/>
      <c r="GM456" s="12"/>
      <c r="GN456" s="12"/>
      <c r="GO456" s="12"/>
      <c r="GP456" s="12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  <c r="HH456" s="12"/>
      <c r="HI456" s="12"/>
      <c r="HJ456" s="12"/>
      <c r="HK456" s="12"/>
      <c r="HL456" s="12"/>
      <c r="HM456" s="12"/>
      <c r="HN456" s="12"/>
      <c r="HO456" s="12"/>
      <c r="HP456" s="12"/>
      <c r="HQ456" s="12"/>
      <c r="HR456" s="12"/>
      <c r="HS456" s="12"/>
      <c r="HT456" s="12"/>
      <c r="HU456" s="12"/>
      <c r="HV456" s="12"/>
      <c r="HW456" s="12"/>
      <c r="HX456" s="12"/>
      <c r="HY456" s="12"/>
      <c r="HZ456" s="12"/>
      <c r="IA456" s="12"/>
      <c r="IB456" s="12"/>
      <c r="IC456" s="12"/>
      <c r="ID456" s="12"/>
      <c r="IE456" s="12"/>
    </row>
    <row r="457" spans="3:239" s="5" customFormat="1" ht="15" x14ac:dyDescent="0.25">
      <c r="C457" s="11"/>
      <c r="D457" s="11"/>
      <c r="E457" s="11"/>
      <c r="F457" s="11"/>
      <c r="G457" s="11"/>
      <c r="H457" s="11"/>
      <c r="I457" s="11"/>
      <c r="J457" s="11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  <c r="GE457" s="12"/>
      <c r="GF457" s="12"/>
      <c r="GG457" s="12"/>
      <c r="GH457" s="12"/>
      <c r="GI457" s="12"/>
      <c r="GJ457" s="12"/>
      <c r="GK457" s="12"/>
      <c r="GL457" s="12"/>
      <c r="GM457" s="12"/>
      <c r="GN457" s="12"/>
      <c r="GO457" s="12"/>
      <c r="GP457" s="12"/>
      <c r="GQ457" s="12"/>
      <c r="GR457" s="12"/>
      <c r="GS457" s="12"/>
      <c r="GT457" s="12"/>
      <c r="GU457" s="12"/>
      <c r="GV457" s="12"/>
      <c r="GW457" s="12"/>
      <c r="GX457" s="12"/>
      <c r="GY457" s="12"/>
      <c r="GZ457" s="12"/>
      <c r="HA457" s="12"/>
      <c r="HB457" s="12"/>
      <c r="HC457" s="12"/>
      <c r="HD457" s="12"/>
      <c r="HE457" s="12"/>
      <c r="HF457" s="12"/>
      <c r="HG457" s="12"/>
      <c r="HH457" s="12"/>
      <c r="HI457" s="12"/>
      <c r="HJ457" s="12"/>
      <c r="HK457" s="12"/>
      <c r="HL457" s="12"/>
      <c r="HM457" s="12"/>
      <c r="HN457" s="12"/>
      <c r="HO457" s="12"/>
      <c r="HP457" s="12"/>
      <c r="HQ457" s="12"/>
      <c r="HR457" s="12"/>
      <c r="HS457" s="12"/>
      <c r="HT457" s="12"/>
      <c r="HU457" s="12"/>
      <c r="HV457" s="12"/>
      <c r="HW457" s="12"/>
      <c r="HX457" s="12"/>
      <c r="HY457" s="12"/>
      <c r="HZ457" s="12"/>
      <c r="IA457" s="12"/>
      <c r="IB457" s="12"/>
      <c r="IC457" s="12"/>
      <c r="ID457" s="12"/>
      <c r="IE457" s="12"/>
    </row>
    <row r="458" spans="3:239" s="5" customFormat="1" ht="15" x14ac:dyDescent="0.25">
      <c r="C458" s="11"/>
      <c r="D458" s="11"/>
      <c r="E458" s="11"/>
      <c r="F458" s="11"/>
      <c r="G458" s="11"/>
      <c r="H458" s="11"/>
      <c r="I458" s="11"/>
      <c r="J458" s="11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  <c r="GE458" s="12"/>
      <c r="GF458" s="12"/>
      <c r="GG458" s="12"/>
      <c r="GH458" s="12"/>
      <c r="GI458" s="12"/>
      <c r="GJ458" s="12"/>
      <c r="GK458" s="12"/>
      <c r="GL458" s="12"/>
      <c r="GM458" s="12"/>
      <c r="GN458" s="12"/>
      <c r="GO458" s="12"/>
      <c r="GP458" s="12"/>
      <c r="GQ458" s="12"/>
      <c r="GR458" s="12"/>
      <c r="GS458" s="12"/>
      <c r="GT458" s="12"/>
      <c r="GU458" s="12"/>
      <c r="GV458" s="12"/>
      <c r="GW458" s="12"/>
      <c r="GX458" s="12"/>
      <c r="GY458" s="12"/>
      <c r="GZ458" s="12"/>
      <c r="HA458" s="12"/>
      <c r="HB458" s="12"/>
      <c r="HC458" s="12"/>
      <c r="HD458" s="12"/>
      <c r="HE458" s="12"/>
      <c r="HF458" s="12"/>
      <c r="HG458" s="12"/>
      <c r="HH458" s="12"/>
      <c r="HI458" s="12"/>
      <c r="HJ458" s="12"/>
      <c r="HK458" s="12"/>
      <c r="HL458" s="12"/>
      <c r="HM458" s="12"/>
      <c r="HN458" s="12"/>
      <c r="HO458" s="12"/>
      <c r="HP458" s="12"/>
      <c r="HQ458" s="12"/>
      <c r="HR458" s="12"/>
      <c r="HS458" s="12"/>
      <c r="HT458" s="12"/>
      <c r="HU458" s="12"/>
      <c r="HV458" s="12"/>
      <c r="HW458" s="12"/>
      <c r="HX458" s="12"/>
      <c r="HY458" s="12"/>
      <c r="HZ458" s="12"/>
      <c r="IA458" s="12"/>
      <c r="IB458" s="12"/>
      <c r="IC458" s="12"/>
      <c r="ID458" s="12"/>
      <c r="IE458" s="12"/>
    </row>
    <row r="459" spans="3:239" s="5" customFormat="1" ht="15" x14ac:dyDescent="0.25">
      <c r="C459" s="11"/>
      <c r="D459" s="11"/>
      <c r="E459" s="11"/>
      <c r="F459" s="11"/>
      <c r="G459" s="11"/>
      <c r="H459" s="11"/>
      <c r="I459" s="11"/>
      <c r="J459" s="11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  <c r="FG459" s="12"/>
      <c r="FH459" s="12"/>
      <c r="FI459" s="12"/>
      <c r="FJ459" s="12"/>
      <c r="FK459" s="12"/>
      <c r="FL459" s="12"/>
      <c r="FM459" s="12"/>
      <c r="FN459" s="12"/>
      <c r="FO459" s="12"/>
      <c r="FP459" s="12"/>
      <c r="FQ459" s="12"/>
      <c r="FR459" s="12"/>
      <c r="FS459" s="12"/>
      <c r="FT459" s="12"/>
      <c r="FU459" s="12"/>
      <c r="FV459" s="12"/>
      <c r="FW459" s="12"/>
      <c r="FX459" s="12"/>
      <c r="FY459" s="12"/>
      <c r="FZ459" s="12"/>
      <c r="GA459" s="12"/>
      <c r="GB459" s="12"/>
      <c r="GC459" s="12"/>
      <c r="GD459" s="12"/>
      <c r="GE459" s="12"/>
      <c r="GF459" s="12"/>
      <c r="GG459" s="12"/>
      <c r="GH459" s="12"/>
      <c r="GI459" s="12"/>
      <c r="GJ459" s="12"/>
      <c r="GK459" s="12"/>
      <c r="GL459" s="12"/>
      <c r="GM459" s="12"/>
      <c r="GN459" s="12"/>
      <c r="GO459" s="12"/>
      <c r="GP459" s="12"/>
      <c r="GQ459" s="12"/>
      <c r="GR459" s="12"/>
      <c r="GS459" s="12"/>
      <c r="GT459" s="12"/>
      <c r="GU459" s="12"/>
      <c r="GV459" s="12"/>
      <c r="GW459" s="12"/>
      <c r="GX459" s="12"/>
      <c r="GY459" s="12"/>
      <c r="GZ459" s="12"/>
      <c r="HA459" s="12"/>
      <c r="HB459" s="12"/>
      <c r="HC459" s="12"/>
      <c r="HD459" s="12"/>
      <c r="HE459" s="12"/>
      <c r="HF459" s="12"/>
      <c r="HG459" s="12"/>
      <c r="HH459" s="12"/>
      <c r="HI459" s="12"/>
      <c r="HJ459" s="12"/>
      <c r="HK459" s="12"/>
      <c r="HL459" s="12"/>
      <c r="HM459" s="12"/>
      <c r="HN459" s="12"/>
      <c r="HO459" s="12"/>
      <c r="HP459" s="12"/>
      <c r="HQ459" s="12"/>
      <c r="HR459" s="12"/>
      <c r="HS459" s="12"/>
      <c r="HT459" s="12"/>
      <c r="HU459" s="12"/>
      <c r="HV459" s="12"/>
      <c r="HW459" s="12"/>
      <c r="HX459" s="12"/>
      <c r="HY459" s="12"/>
      <c r="HZ459" s="12"/>
      <c r="IA459" s="12"/>
      <c r="IB459" s="12"/>
      <c r="IC459" s="12"/>
      <c r="ID459" s="12"/>
      <c r="IE459" s="12"/>
    </row>
    <row r="460" spans="3:239" s="5" customFormat="1" ht="15" x14ac:dyDescent="0.25">
      <c r="C460" s="11"/>
      <c r="D460" s="11"/>
      <c r="E460" s="11"/>
      <c r="F460" s="11"/>
      <c r="G460" s="11"/>
      <c r="H460" s="11"/>
      <c r="I460" s="11"/>
      <c r="J460" s="11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  <c r="GE460" s="12"/>
      <c r="GF460" s="12"/>
      <c r="GG460" s="12"/>
      <c r="GH460" s="12"/>
      <c r="GI460" s="12"/>
      <c r="GJ460" s="12"/>
      <c r="GK460" s="12"/>
      <c r="GL460" s="12"/>
      <c r="GM460" s="12"/>
      <c r="GN460" s="12"/>
      <c r="GO460" s="12"/>
      <c r="GP460" s="12"/>
      <c r="GQ460" s="12"/>
      <c r="GR460" s="12"/>
      <c r="GS460" s="12"/>
      <c r="GT460" s="12"/>
      <c r="GU460" s="12"/>
      <c r="GV460" s="12"/>
      <c r="GW460" s="12"/>
      <c r="GX460" s="12"/>
      <c r="GY460" s="12"/>
      <c r="GZ460" s="12"/>
      <c r="HA460" s="12"/>
      <c r="HB460" s="12"/>
      <c r="HC460" s="12"/>
      <c r="HD460" s="12"/>
      <c r="HE460" s="12"/>
      <c r="HF460" s="12"/>
      <c r="HG460" s="12"/>
      <c r="HH460" s="12"/>
      <c r="HI460" s="12"/>
      <c r="HJ460" s="12"/>
      <c r="HK460" s="12"/>
      <c r="HL460" s="12"/>
      <c r="HM460" s="12"/>
      <c r="HN460" s="12"/>
      <c r="HO460" s="12"/>
      <c r="HP460" s="12"/>
      <c r="HQ460" s="12"/>
      <c r="HR460" s="12"/>
      <c r="HS460" s="12"/>
      <c r="HT460" s="12"/>
      <c r="HU460" s="12"/>
      <c r="HV460" s="12"/>
      <c r="HW460" s="12"/>
      <c r="HX460" s="12"/>
      <c r="HY460" s="12"/>
      <c r="HZ460" s="12"/>
      <c r="IA460" s="12"/>
      <c r="IB460" s="12"/>
      <c r="IC460" s="12"/>
      <c r="ID460" s="12"/>
      <c r="IE460" s="12"/>
    </row>
    <row r="461" spans="3:239" s="5" customFormat="1" ht="15" x14ac:dyDescent="0.25">
      <c r="C461" s="11"/>
      <c r="D461" s="11"/>
      <c r="E461" s="11"/>
      <c r="F461" s="11"/>
      <c r="G461" s="11"/>
      <c r="H461" s="11"/>
      <c r="I461" s="11"/>
      <c r="J461" s="11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  <c r="GE461" s="12"/>
      <c r="GF461" s="12"/>
      <c r="GG461" s="12"/>
      <c r="GH461" s="12"/>
      <c r="GI461" s="12"/>
      <c r="GJ461" s="12"/>
      <c r="GK461" s="12"/>
      <c r="GL461" s="12"/>
      <c r="GM461" s="12"/>
      <c r="GN461" s="12"/>
      <c r="GO461" s="12"/>
      <c r="GP461" s="12"/>
      <c r="GQ461" s="12"/>
      <c r="GR461" s="12"/>
      <c r="GS461" s="12"/>
      <c r="GT461" s="12"/>
      <c r="GU461" s="12"/>
      <c r="GV461" s="12"/>
      <c r="GW461" s="12"/>
      <c r="GX461" s="12"/>
      <c r="GY461" s="12"/>
      <c r="GZ461" s="12"/>
      <c r="HA461" s="12"/>
      <c r="HB461" s="12"/>
      <c r="HC461" s="12"/>
      <c r="HD461" s="12"/>
      <c r="HE461" s="12"/>
      <c r="HF461" s="12"/>
      <c r="HG461" s="12"/>
      <c r="HH461" s="12"/>
      <c r="HI461" s="12"/>
      <c r="HJ461" s="12"/>
      <c r="HK461" s="12"/>
      <c r="HL461" s="12"/>
      <c r="HM461" s="12"/>
      <c r="HN461" s="12"/>
      <c r="HO461" s="12"/>
      <c r="HP461" s="12"/>
      <c r="HQ461" s="12"/>
      <c r="HR461" s="12"/>
      <c r="HS461" s="12"/>
      <c r="HT461" s="12"/>
      <c r="HU461" s="12"/>
      <c r="HV461" s="12"/>
      <c r="HW461" s="12"/>
      <c r="HX461" s="12"/>
      <c r="HY461" s="12"/>
      <c r="HZ461" s="12"/>
      <c r="IA461" s="12"/>
      <c r="IB461" s="12"/>
      <c r="IC461" s="12"/>
      <c r="ID461" s="12"/>
      <c r="IE461" s="12"/>
    </row>
    <row r="462" spans="3:239" s="5" customFormat="1" ht="15" x14ac:dyDescent="0.25">
      <c r="C462" s="11"/>
      <c r="D462" s="11"/>
      <c r="E462" s="11"/>
      <c r="F462" s="11"/>
      <c r="G462" s="11"/>
      <c r="H462" s="11"/>
      <c r="I462" s="11"/>
      <c r="J462" s="11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  <c r="GE462" s="12"/>
      <c r="GF462" s="12"/>
      <c r="GG462" s="12"/>
      <c r="GH462" s="12"/>
      <c r="GI462" s="12"/>
      <c r="GJ462" s="12"/>
      <c r="GK462" s="12"/>
      <c r="GL462" s="12"/>
      <c r="GM462" s="12"/>
      <c r="GN462" s="12"/>
      <c r="GO462" s="12"/>
      <c r="GP462" s="12"/>
      <c r="GQ462" s="12"/>
      <c r="GR462" s="12"/>
      <c r="GS462" s="12"/>
      <c r="GT462" s="12"/>
      <c r="GU462" s="12"/>
      <c r="GV462" s="12"/>
      <c r="GW462" s="12"/>
      <c r="GX462" s="12"/>
      <c r="GY462" s="12"/>
      <c r="GZ462" s="12"/>
      <c r="HA462" s="12"/>
      <c r="HB462" s="12"/>
      <c r="HC462" s="12"/>
      <c r="HD462" s="12"/>
      <c r="HE462" s="12"/>
      <c r="HF462" s="12"/>
      <c r="HG462" s="12"/>
      <c r="HH462" s="12"/>
      <c r="HI462" s="12"/>
      <c r="HJ462" s="12"/>
      <c r="HK462" s="12"/>
      <c r="HL462" s="12"/>
      <c r="HM462" s="12"/>
      <c r="HN462" s="12"/>
      <c r="HO462" s="12"/>
      <c r="HP462" s="12"/>
      <c r="HQ462" s="12"/>
      <c r="HR462" s="12"/>
      <c r="HS462" s="12"/>
      <c r="HT462" s="12"/>
      <c r="HU462" s="12"/>
      <c r="HV462" s="12"/>
      <c r="HW462" s="12"/>
      <c r="HX462" s="12"/>
      <c r="HY462" s="12"/>
      <c r="HZ462" s="12"/>
      <c r="IA462" s="12"/>
      <c r="IB462" s="12"/>
      <c r="IC462" s="12"/>
      <c r="ID462" s="12"/>
      <c r="IE462" s="12"/>
    </row>
    <row r="463" spans="3:239" s="5" customFormat="1" ht="15" x14ac:dyDescent="0.25">
      <c r="C463" s="11"/>
      <c r="D463" s="11"/>
      <c r="E463" s="11"/>
      <c r="F463" s="11"/>
      <c r="G463" s="11"/>
      <c r="H463" s="11"/>
      <c r="I463" s="11"/>
      <c r="J463" s="11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  <c r="GC463" s="12"/>
      <c r="GD463" s="12"/>
      <c r="GE463" s="12"/>
      <c r="GF463" s="12"/>
      <c r="GG463" s="12"/>
      <c r="GH463" s="12"/>
      <c r="GI463" s="12"/>
      <c r="GJ463" s="12"/>
      <c r="GK463" s="12"/>
      <c r="GL463" s="12"/>
      <c r="GM463" s="12"/>
      <c r="GN463" s="12"/>
      <c r="GO463" s="12"/>
      <c r="GP463" s="12"/>
      <c r="GQ463" s="12"/>
      <c r="GR463" s="12"/>
      <c r="GS463" s="12"/>
      <c r="GT463" s="12"/>
      <c r="GU463" s="12"/>
      <c r="GV463" s="12"/>
      <c r="GW463" s="12"/>
      <c r="GX463" s="12"/>
      <c r="GY463" s="12"/>
      <c r="GZ463" s="12"/>
      <c r="HA463" s="12"/>
      <c r="HB463" s="12"/>
      <c r="HC463" s="12"/>
      <c r="HD463" s="12"/>
      <c r="HE463" s="12"/>
      <c r="HF463" s="12"/>
      <c r="HG463" s="12"/>
      <c r="HH463" s="12"/>
      <c r="HI463" s="12"/>
      <c r="HJ463" s="12"/>
      <c r="HK463" s="12"/>
      <c r="HL463" s="12"/>
      <c r="HM463" s="12"/>
      <c r="HN463" s="12"/>
      <c r="HO463" s="12"/>
      <c r="HP463" s="12"/>
      <c r="HQ463" s="12"/>
      <c r="HR463" s="12"/>
      <c r="HS463" s="12"/>
      <c r="HT463" s="12"/>
      <c r="HU463" s="12"/>
      <c r="HV463" s="12"/>
      <c r="HW463" s="12"/>
      <c r="HX463" s="12"/>
      <c r="HY463" s="12"/>
      <c r="HZ463" s="12"/>
      <c r="IA463" s="12"/>
      <c r="IB463" s="12"/>
      <c r="IC463" s="12"/>
      <c r="ID463" s="12"/>
      <c r="IE463" s="12"/>
    </row>
    <row r="464" spans="3:239" s="5" customFormat="1" ht="15" x14ac:dyDescent="0.25">
      <c r="C464" s="11"/>
      <c r="D464" s="11"/>
      <c r="E464" s="11"/>
      <c r="F464" s="11"/>
      <c r="G464" s="11"/>
      <c r="H464" s="11"/>
      <c r="I464" s="11"/>
      <c r="J464" s="11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  <c r="EV464" s="12"/>
      <c r="EW464" s="12"/>
      <c r="EX464" s="12"/>
      <c r="EY464" s="12"/>
      <c r="EZ464" s="12"/>
      <c r="FA464" s="12"/>
      <c r="FB464" s="12"/>
      <c r="FC464" s="12"/>
      <c r="FD464" s="12"/>
      <c r="FE464" s="12"/>
      <c r="FF464" s="12"/>
      <c r="FG464" s="12"/>
      <c r="FH464" s="12"/>
      <c r="FI464" s="12"/>
      <c r="FJ464" s="12"/>
      <c r="FK464" s="12"/>
      <c r="FL464" s="12"/>
      <c r="FM464" s="12"/>
      <c r="FN464" s="12"/>
      <c r="FO464" s="12"/>
      <c r="FP464" s="12"/>
      <c r="FQ464" s="12"/>
      <c r="FR464" s="12"/>
      <c r="FS464" s="12"/>
      <c r="FT464" s="12"/>
      <c r="FU464" s="12"/>
      <c r="FV464" s="12"/>
      <c r="FW464" s="12"/>
      <c r="FX464" s="12"/>
      <c r="FY464" s="12"/>
      <c r="FZ464" s="12"/>
      <c r="GA464" s="12"/>
      <c r="GB464" s="12"/>
      <c r="GC464" s="12"/>
      <c r="GD464" s="12"/>
      <c r="GE464" s="12"/>
      <c r="GF464" s="12"/>
      <c r="GG464" s="12"/>
      <c r="GH464" s="12"/>
      <c r="GI464" s="12"/>
      <c r="GJ464" s="12"/>
      <c r="GK464" s="12"/>
      <c r="GL464" s="12"/>
      <c r="GM464" s="12"/>
      <c r="GN464" s="12"/>
      <c r="GO464" s="12"/>
      <c r="GP464" s="12"/>
      <c r="GQ464" s="12"/>
      <c r="GR464" s="12"/>
      <c r="GS464" s="12"/>
      <c r="GT464" s="12"/>
      <c r="GU464" s="12"/>
      <c r="GV464" s="12"/>
      <c r="GW464" s="12"/>
      <c r="GX464" s="12"/>
      <c r="GY464" s="12"/>
      <c r="GZ464" s="12"/>
      <c r="HA464" s="12"/>
      <c r="HB464" s="12"/>
      <c r="HC464" s="12"/>
      <c r="HD464" s="12"/>
      <c r="HE464" s="12"/>
      <c r="HF464" s="12"/>
      <c r="HG464" s="12"/>
      <c r="HH464" s="12"/>
      <c r="HI464" s="12"/>
      <c r="HJ464" s="12"/>
      <c r="HK464" s="12"/>
      <c r="HL464" s="12"/>
      <c r="HM464" s="12"/>
      <c r="HN464" s="12"/>
      <c r="HO464" s="12"/>
      <c r="HP464" s="12"/>
      <c r="HQ464" s="12"/>
      <c r="HR464" s="12"/>
      <c r="HS464" s="12"/>
      <c r="HT464" s="12"/>
      <c r="HU464" s="12"/>
      <c r="HV464" s="12"/>
      <c r="HW464" s="12"/>
      <c r="HX464" s="12"/>
      <c r="HY464" s="12"/>
      <c r="HZ464" s="12"/>
      <c r="IA464" s="12"/>
      <c r="IB464" s="12"/>
      <c r="IC464" s="12"/>
      <c r="ID464" s="12"/>
      <c r="IE464" s="12"/>
    </row>
    <row r="465" spans="3:239" s="5" customFormat="1" ht="15" x14ac:dyDescent="0.25">
      <c r="C465" s="11"/>
      <c r="D465" s="11"/>
      <c r="E465" s="11"/>
      <c r="F465" s="11"/>
      <c r="G465" s="11"/>
      <c r="H465" s="11"/>
      <c r="I465" s="11"/>
      <c r="J465" s="11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  <c r="GE465" s="12"/>
      <c r="GF465" s="12"/>
      <c r="GG465" s="12"/>
      <c r="GH465" s="12"/>
      <c r="GI465" s="12"/>
      <c r="GJ465" s="12"/>
      <c r="GK465" s="12"/>
      <c r="GL465" s="12"/>
      <c r="GM465" s="12"/>
      <c r="GN465" s="12"/>
      <c r="GO465" s="12"/>
      <c r="GP465" s="12"/>
      <c r="GQ465" s="12"/>
      <c r="GR465" s="12"/>
      <c r="GS465" s="12"/>
      <c r="GT465" s="12"/>
      <c r="GU465" s="12"/>
      <c r="GV465" s="12"/>
      <c r="GW465" s="12"/>
      <c r="GX465" s="12"/>
      <c r="GY465" s="12"/>
      <c r="GZ465" s="12"/>
      <c r="HA465" s="12"/>
      <c r="HB465" s="12"/>
      <c r="HC465" s="12"/>
      <c r="HD465" s="12"/>
      <c r="HE465" s="12"/>
      <c r="HF465" s="12"/>
      <c r="HG465" s="12"/>
      <c r="HH465" s="12"/>
      <c r="HI465" s="12"/>
      <c r="HJ465" s="12"/>
      <c r="HK465" s="12"/>
      <c r="HL465" s="12"/>
      <c r="HM465" s="12"/>
      <c r="HN465" s="12"/>
      <c r="HO465" s="12"/>
      <c r="HP465" s="12"/>
      <c r="HQ465" s="12"/>
      <c r="HR465" s="12"/>
      <c r="HS465" s="12"/>
      <c r="HT465" s="12"/>
      <c r="HU465" s="12"/>
      <c r="HV465" s="12"/>
      <c r="HW465" s="12"/>
      <c r="HX465" s="12"/>
      <c r="HY465" s="12"/>
      <c r="HZ465" s="12"/>
      <c r="IA465" s="12"/>
      <c r="IB465" s="12"/>
      <c r="IC465" s="12"/>
      <c r="ID465" s="12"/>
      <c r="IE465" s="12"/>
    </row>
    <row r="466" spans="3:239" s="5" customFormat="1" ht="15" x14ac:dyDescent="0.25">
      <c r="C466" s="11"/>
      <c r="D466" s="11"/>
      <c r="E466" s="11"/>
      <c r="F466" s="11"/>
      <c r="G466" s="11"/>
      <c r="H466" s="11"/>
      <c r="I466" s="11"/>
      <c r="J466" s="11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/>
      <c r="EW466" s="12"/>
      <c r="EX466" s="12"/>
      <c r="EY466" s="12"/>
      <c r="EZ466" s="12"/>
      <c r="FA466" s="12"/>
      <c r="FB466" s="12"/>
      <c r="FC466" s="12"/>
      <c r="FD466" s="12"/>
      <c r="FE466" s="12"/>
      <c r="FF466" s="12"/>
      <c r="FG466" s="12"/>
      <c r="FH466" s="12"/>
      <c r="FI466" s="12"/>
      <c r="FJ466" s="12"/>
      <c r="FK466" s="12"/>
      <c r="FL466" s="12"/>
      <c r="FM466" s="12"/>
      <c r="FN466" s="12"/>
      <c r="FO466" s="12"/>
      <c r="FP466" s="12"/>
      <c r="FQ466" s="12"/>
      <c r="FR466" s="12"/>
      <c r="FS466" s="12"/>
      <c r="FT466" s="12"/>
      <c r="FU466" s="12"/>
      <c r="FV466" s="12"/>
      <c r="FW466" s="12"/>
      <c r="FX466" s="12"/>
      <c r="FY466" s="12"/>
      <c r="FZ466" s="12"/>
      <c r="GA466" s="12"/>
      <c r="GB466" s="12"/>
      <c r="GC466" s="12"/>
      <c r="GD466" s="12"/>
      <c r="GE466" s="12"/>
      <c r="GF466" s="12"/>
      <c r="GG466" s="12"/>
      <c r="GH466" s="12"/>
      <c r="GI466" s="12"/>
      <c r="GJ466" s="12"/>
      <c r="GK466" s="12"/>
      <c r="GL466" s="12"/>
      <c r="GM466" s="12"/>
      <c r="GN466" s="12"/>
      <c r="GO466" s="12"/>
      <c r="GP466" s="12"/>
      <c r="GQ466" s="12"/>
      <c r="GR466" s="12"/>
      <c r="GS466" s="12"/>
      <c r="GT466" s="12"/>
      <c r="GU466" s="12"/>
      <c r="GV466" s="12"/>
      <c r="GW466" s="12"/>
      <c r="GX466" s="12"/>
      <c r="GY466" s="12"/>
      <c r="GZ466" s="12"/>
      <c r="HA466" s="12"/>
      <c r="HB466" s="12"/>
      <c r="HC466" s="12"/>
      <c r="HD466" s="12"/>
      <c r="HE466" s="12"/>
      <c r="HF466" s="12"/>
      <c r="HG466" s="12"/>
      <c r="HH466" s="12"/>
      <c r="HI466" s="12"/>
      <c r="HJ466" s="12"/>
      <c r="HK466" s="12"/>
      <c r="HL466" s="12"/>
      <c r="HM466" s="12"/>
      <c r="HN466" s="12"/>
      <c r="HO466" s="12"/>
      <c r="HP466" s="12"/>
      <c r="HQ466" s="12"/>
      <c r="HR466" s="12"/>
      <c r="HS466" s="12"/>
      <c r="HT466" s="12"/>
      <c r="HU466" s="12"/>
      <c r="HV466" s="12"/>
      <c r="HW466" s="12"/>
      <c r="HX466" s="12"/>
      <c r="HY466" s="12"/>
      <c r="HZ466" s="12"/>
      <c r="IA466" s="12"/>
      <c r="IB466" s="12"/>
      <c r="IC466" s="12"/>
      <c r="ID466" s="12"/>
      <c r="IE466" s="12"/>
    </row>
    <row r="467" spans="3:239" s="5" customFormat="1" ht="15" x14ac:dyDescent="0.25">
      <c r="C467" s="11"/>
      <c r="D467" s="11"/>
      <c r="E467" s="11"/>
      <c r="F467" s="11"/>
      <c r="G467" s="11"/>
      <c r="H467" s="11"/>
      <c r="I467" s="11"/>
      <c r="J467" s="11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  <c r="GE467" s="12"/>
      <c r="GF467" s="12"/>
      <c r="GG467" s="12"/>
      <c r="GH467" s="12"/>
      <c r="GI467" s="12"/>
      <c r="GJ467" s="12"/>
      <c r="GK467" s="12"/>
      <c r="GL467" s="12"/>
      <c r="GM467" s="12"/>
      <c r="GN467" s="12"/>
      <c r="GO467" s="12"/>
      <c r="GP467" s="12"/>
      <c r="GQ467" s="12"/>
      <c r="GR467" s="12"/>
      <c r="GS467" s="12"/>
      <c r="GT467" s="12"/>
      <c r="GU467" s="12"/>
      <c r="GV467" s="12"/>
      <c r="GW467" s="12"/>
      <c r="GX467" s="12"/>
      <c r="GY467" s="12"/>
      <c r="GZ467" s="12"/>
      <c r="HA467" s="12"/>
      <c r="HB467" s="12"/>
      <c r="HC467" s="12"/>
      <c r="HD467" s="12"/>
      <c r="HE467" s="12"/>
      <c r="HF467" s="12"/>
      <c r="HG467" s="12"/>
      <c r="HH467" s="12"/>
      <c r="HI467" s="12"/>
      <c r="HJ467" s="12"/>
      <c r="HK467" s="12"/>
      <c r="HL467" s="12"/>
      <c r="HM467" s="12"/>
      <c r="HN467" s="12"/>
      <c r="HO467" s="12"/>
      <c r="HP467" s="12"/>
      <c r="HQ467" s="12"/>
      <c r="HR467" s="12"/>
      <c r="HS467" s="12"/>
      <c r="HT467" s="12"/>
      <c r="HU467" s="12"/>
      <c r="HV467" s="12"/>
      <c r="HW467" s="12"/>
      <c r="HX467" s="12"/>
      <c r="HY467" s="12"/>
      <c r="HZ467" s="12"/>
      <c r="IA467" s="12"/>
      <c r="IB467" s="12"/>
      <c r="IC467" s="12"/>
      <c r="ID467" s="12"/>
      <c r="IE467" s="12"/>
    </row>
    <row r="468" spans="3:239" s="5" customFormat="1" ht="15" x14ac:dyDescent="0.25">
      <c r="C468" s="11"/>
      <c r="D468" s="11"/>
      <c r="E468" s="11"/>
      <c r="F468" s="11"/>
      <c r="G468" s="11"/>
      <c r="H468" s="11"/>
      <c r="I468" s="11"/>
      <c r="J468" s="11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  <c r="GE468" s="12"/>
      <c r="GF468" s="12"/>
      <c r="GG468" s="12"/>
      <c r="GH468" s="12"/>
      <c r="GI468" s="12"/>
      <c r="GJ468" s="12"/>
      <c r="GK468" s="12"/>
      <c r="GL468" s="12"/>
      <c r="GM468" s="12"/>
      <c r="GN468" s="12"/>
      <c r="GO468" s="12"/>
      <c r="GP468" s="12"/>
      <c r="GQ468" s="12"/>
      <c r="GR468" s="12"/>
      <c r="GS468" s="12"/>
      <c r="GT468" s="12"/>
      <c r="GU468" s="12"/>
      <c r="GV468" s="12"/>
      <c r="GW468" s="12"/>
      <c r="GX468" s="12"/>
      <c r="GY468" s="12"/>
      <c r="GZ468" s="12"/>
      <c r="HA468" s="12"/>
      <c r="HB468" s="12"/>
      <c r="HC468" s="12"/>
      <c r="HD468" s="12"/>
      <c r="HE468" s="12"/>
      <c r="HF468" s="12"/>
      <c r="HG468" s="12"/>
      <c r="HH468" s="12"/>
      <c r="HI468" s="12"/>
      <c r="HJ468" s="12"/>
      <c r="HK468" s="12"/>
      <c r="HL468" s="12"/>
      <c r="HM468" s="12"/>
      <c r="HN468" s="12"/>
      <c r="HO468" s="12"/>
      <c r="HP468" s="12"/>
      <c r="HQ468" s="12"/>
      <c r="HR468" s="12"/>
      <c r="HS468" s="12"/>
      <c r="HT468" s="12"/>
      <c r="HU468" s="12"/>
      <c r="HV468" s="12"/>
      <c r="HW468" s="12"/>
      <c r="HX468" s="12"/>
      <c r="HY468" s="12"/>
      <c r="HZ468" s="12"/>
      <c r="IA468" s="12"/>
      <c r="IB468" s="12"/>
      <c r="IC468" s="12"/>
      <c r="ID468" s="12"/>
      <c r="IE468" s="12"/>
    </row>
    <row r="469" spans="3:239" s="5" customFormat="1" ht="15" x14ac:dyDescent="0.25">
      <c r="C469" s="11"/>
      <c r="D469" s="11"/>
      <c r="E469" s="11"/>
      <c r="F469" s="11"/>
      <c r="G469" s="11"/>
      <c r="H469" s="11"/>
      <c r="I469" s="11"/>
      <c r="J469" s="11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  <c r="EV469" s="12"/>
      <c r="EW469" s="12"/>
      <c r="EX469" s="12"/>
      <c r="EY469" s="12"/>
      <c r="EZ469" s="12"/>
      <c r="FA469" s="12"/>
      <c r="FB469" s="12"/>
      <c r="FC469" s="12"/>
      <c r="FD469" s="12"/>
      <c r="FE469" s="12"/>
      <c r="FF469" s="12"/>
      <c r="FG469" s="12"/>
      <c r="FH469" s="12"/>
      <c r="FI469" s="12"/>
      <c r="FJ469" s="12"/>
      <c r="FK469" s="12"/>
      <c r="FL469" s="12"/>
      <c r="FM469" s="12"/>
      <c r="FN469" s="12"/>
      <c r="FO469" s="12"/>
      <c r="FP469" s="12"/>
      <c r="FQ469" s="12"/>
      <c r="FR469" s="12"/>
      <c r="FS469" s="12"/>
      <c r="FT469" s="12"/>
      <c r="FU469" s="12"/>
      <c r="FV469" s="12"/>
      <c r="FW469" s="12"/>
      <c r="FX469" s="12"/>
      <c r="FY469" s="12"/>
      <c r="FZ469" s="12"/>
      <c r="GA469" s="12"/>
      <c r="GB469" s="12"/>
      <c r="GC469" s="12"/>
      <c r="GD469" s="12"/>
      <c r="GE469" s="12"/>
      <c r="GF469" s="12"/>
      <c r="GG469" s="12"/>
      <c r="GH469" s="12"/>
      <c r="GI469" s="12"/>
      <c r="GJ469" s="12"/>
      <c r="GK469" s="12"/>
      <c r="GL469" s="12"/>
      <c r="GM469" s="12"/>
      <c r="GN469" s="12"/>
      <c r="GO469" s="12"/>
      <c r="GP469" s="12"/>
      <c r="GQ469" s="12"/>
      <c r="GR469" s="12"/>
      <c r="GS469" s="12"/>
      <c r="GT469" s="12"/>
      <c r="GU469" s="12"/>
      <c r="GV469" s="12"/>
      <c r="GW469" s="12"/>
      <c r="GX469" s="12"/>
      <c r="GY469" s="12"/>
      <c r="GZ469" s="12"/>
      <c r="HA469" s="12"/>
      <c r="HB469" s="12"/>
      <c r="HC469" s="12"/>
      <c r="HD469" s="12"/>
      <c r="HE469" s="12"/>
      <c r="HF469" s="12"/>
      <c r="HG469" s="12"/>
      <c r="HH469" s="12"/>
      <c r="HI469" s="12"/>
      <c r="HJ469" s="12"/>
      <c r="HK469" s="12"/>
      <c r="HL469" s="12"/>
      <c r="HM469" s="12"/>
      <c r="HN469" s="12"/>
      <c r="HO469" s="12"/>
      <c r="HP469" s="12"/>
      <c r="HQ469" s="12"/>
      <c r="HR469" s="12"/>
      <c r="HS469" s="12"/>
      <c r="HT469" s="12"/>
      <c r="HU469" s="12"/>
      <c r="HV469" s="12"/>
      <c r="HW469" s="12"/>
      <c r="HX469" s="12"/>
      <c r="HY469" s="12"/>
      <c r="HZ469" s="12"/>
      <c r="IA469" s="12"/>
      <c r="IB469" s="12"/>
      <c r="IC469" s="12"/>
      <c r="ID469" s="12"/>
      <c r="IE469" s="12"/>
    </row>
    <row r="470" spans="3:239" s="5" customFormat="1" ht="15" x14ac:dyDescent="0.25">
      <c r="C470" s="11"/>
      <c r="D470" s="11"/>
      <c r="E470" s="11"/>
      <c r="F470" s="11"/>
      <c r="G470" s="11"/>
      <c r="H470" s="11"/>
      <c r="I470" s="11"/>
      <c r="J470" s="11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  <c r="GC470" s="12"/>
      <c r="GD470" s="12"/>
      <c r="GE470" s="12"/>
      <c r="GF470" s="12"/>
      <c r="GG470" s="12"/>
      <c r="GH470" s="12"/>
      <c r="GI470" s="12"/>
      <c r="GJ470" s="12"/>
      <c r="GK470" s="12"/>
      <c r="GL470" s="12"/>
      <c r="GM470" s="12"/>
      <c r="GN470" s="12"/>
      <c r="GO470" s="12"/>
      <c r="GP470" s="12"/>
      <c r="GQ470" s="12"/>
      <c r="GR470" s="12"/>
      <c r="GS470" s="12"/>
      <c r="GT470" s="12"/>
      <c r="GU470" s="12"/>
      <c r="GV470" s="12"/>
      <c r="GW470" s="12"/>
      <c r="GX470" s="12"/>
      <c r="GY470" s="12"/>
      <c r="GZ470" s="12"/>
      <c r="HA470" s="12"/>
      <c r="HB470" s="12"/>
      <c r="HC470" s="12"/>
      <c r="HD470" s="12"/>
      <c r="HE470" s="12"/>
      <c r="HF470" s="12"/>
      <c r="HG470" s="12"/>
      <c r="HH470" s="12"/>
      <c r="HI470" s="12"/>
      <c r="HJ470" s="12"/>
      <c r="HK470" s="12"/>
      <c r="HL470" s="12"/>
      <c r="HM470" s="12"/>
      <c r="HN470" s="12"/>
      <c r="HO470" s="12"/>
      <c r="HP470" s="12"/>
      <c r="HQ470" s="12"/>
      <c r="HR470" s="12"/>
      <c r="HS470" s="12"/>
      <c r="HT470" s="12"/>
      <c r="HU470" s="12"/>
      <c r="HV470" s="12"/>
      <c r="HW470" s="12"/>
      <c r="HX470" s="12"/>
      <c r="HY470" s="12"/>
      <c r="HZ470" s="12"/>
      <c r="IA470" s="12"/>
      <c r="IB470" s="12"/>
      <c r="IC470" s="12"/>
      <c r="ID470" s="12"/>
      <c r="IE470" s="12"/>
    </row>
    <row r="471" spans="3:239" s="5" customFormat="1" ht="15" x14ac:dyDescent="0.25">
      <c r="C471" s="11"/>
      <c r="D471" s="11"/>
      <c r="E471" s="11"/>
      <c r="F471" s="11"/>
      <c r="G471" s="11"/>
      <c r="H471" s="11"/>
      <c r="I471" s="11"/>
      <c r="J471" s="11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  <c r="FG471" s="12"/>
      <c r="FH471" s="12"/>
      <c r="FI471" s="12"/>
      <c r="FJ471" s="12"/>
      <c r="FK471" s="12"/>
      <c r="FL471" s="12"/>
      <c r="FM471" s="12"/>
      <c r="FN471" s="12"/>
      <c r="FO471" s="12"/>
      <c r="FP471" s="12"/>
      <c r="FQ471" s="12"/>
      <c r="FR471" s="12"/>
      <c r="FS471" s="12"/>
      <c r="FT471" s="12"/>
      <c r="FU471" s="12"/>
      <c r="FV471" s="12"/>
      <c r="FW471" s="12"/>
      <c r="FX471" s="12"/>
      <c r="FY471" s="12"/>
      <c r="FZ471" s="12"/>
      <c r="GA471" s="12"/>
      <c r="GB471" s="12"/>
      <c r="GC471" s="12"/>
      <c r="GD471" s="12"/>
      <c r="GE471" s="12"/>
      <c r="GF471" s="12"/>
      <c r="GG471" s="12"/>
      <c r="GH471" s="12"/>
      <c r="GI471" s="12"/>
      <c r="GJ471" s="12"/>
      <c r="GK471" s="12"/>
      <c r="GL471" s="12"/>
      <c r="GM471" s="12"/>
      <c r="GN471" s="12"/>
      <c r="GO471" s="12"/>
      <c r="GP471" s="12"/>
      <c r="GQ471" s="12"/>
      <c r="GR471" s="12"/>
      <c r="GS471" s="12"/>
      <c r="GT471" s="12"/>
      <c r="GU471" s="12"/>
      <c r="GV471" s="12"/>
      <c r="GW471" s="12"/>
      <c r="GX471" s="12"/>
      <c r="GY471" s="12"/>
      <c r="GZ471" s="12"/>
      <c r="HA471" s="12"/>
      <c r="HB471" s="12"/>
      <c r="HC471" s="12"/>
      <c r="HD471" s="12"/>
      <c r="HE471" s="12"/>
      <c r="HF471" s="12"/>
      <c r="HG471" s="12"/>
      <c r="HH471" s="12"/>
      <c r="HI471" s="12"/>
      <c r="HJ471" s="12"/>
      <c r="HK471" s="12"/>
      <c r="HL471" s="12"/>
      <c r="HM471" s="12"/>
      <c r="HN471" s="12"/>
      <c r="HO471" s="12"/>
      <c r="HP471" s="12"/>
      <c r="HQ471" s="12"/>
      <c r="HR471" s="12"/>
      <c r="HS471" s="12"/>
      <c r="HT471" s="12"/>
      <c r="HU471" s="12"/>
      <c r="HV471" s="12"/>
      <c r="HW471" s="12"/>
      <c r="HX471" s="12"/>
      <c r="HY471" s="12"/>
      <c r="HZ471" s="12"/>
      <c r="IA471" s="12"/>
      <c r="IB471" s="12"/>
      <c r="IC471" s="12"/>
      <c r="ID471" s="12"/>
      <c r="IE471" s="12"/>
    </row>
    <row r="472" spans="3:239" s="5" customFormat="1" ht="15" x14ac:dyDescent="0.25">
      <c r="C472" s="11"/>
      <c r="D472" s="11"/>
      <c r="E472" s="11"/>
      <c r="F472" s="11"/>
      <c r="G472" s="11"/>
      <c r="H472" s="11"/>
      <c r="I472" s="11"/>
      <c r="J472" s="11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  <c r="FG472" s="12"/>
      <c r="FH472" s="12"/>
      <c r="FI472" s="12"/>
      <c r="FJ472" s="12"/>
      <c r="FK472" s="12"/>
      <c r="FL472" s="12"/>
      <c r="FM472" s="12"/>
      <c r="FN472" s="12"/>
      <c r="FO472" s="12"/>
      <c r="FP472" s="12"/>
      <c r="FQ472" s="12"/>
      <c r="FR472" s="12"/>
      <c r="FS472" s="12"/>
      <c r="FT472" s="12"/>
      <c r="FU472" s="12"/>
      <c r="FV472" s="12"/>
      <c r="FW472" s="12"/>
      <c r="FX472" s="12"/>
      <c r="FY472" s="12"/>
      <c r="FZ472" s="12"/>
      <c r="GA472" s="12"/>
      <c r="GB472" s="12"/>
      <c r="GC472" s="12"/>
      <c r="GD472" s="12"/>
      <c r="GE472" s="12"/>
      <c r="GF472" s="12"/>
      <c r="GG472" s="12"/>
      <c r="GH472" s="12"/>
      <c r="GI472" s="12"/>
      <c r="GJ472" s="12"/>
      <c r="GK472" s="12"/>
      <c r="GL472" s="12"/>
      <c r="GM472" s="12"/>
      <c r="GN472" s="12"/>
      <c r="GO472" s="12"/>
      <c r="GP472" s="12"/>
      <c r="GQ472" s="12"/>
      <c r="GR472" s="12"/>
      <c r="GS472" s="12"/>
      <c r="GT472" s="12"/>
      <c r="GU472" s="12"/>
      <c r="GV472" s="12"/>
      <c r="GW472" s="12"/>
      <c r="GX472" s="12"/>
      <c r="GY472" s="12"/>
      <c r="GZ472" s="12"/>
      <c r="HA472" s="12"/>
      <c r="HB472" s="12"/>
      <c r="HC472" s="12"/>
      <c r="HD472" s="12"/>
      <c r="HE472" s="12"/>
      <c r="HF472" s="12"/>
      <c r="HG472" s="12"/>
      <c r="HH472" s="12"/>
      <c r="HI472" s="12"/>
      <c r="HJ472" s="12"/>
      <c r="HK472" s="12"/>
      <c r="HL472" s="12"/>
      <c r="HM472" s="12"/>
      <c r="HN472" s="12"/>
      <c r="HO472" s="12"/>
      <c r="HP472" s="12"/>
      <c r="HQ472" s="12"/>
      <c r="HR472" s="12"/>
      <c r="HS472" s="12"/>
      <c r="HT472" s="12"/>
      <c r="HU472" s="12"/>
      <c r="HV472" s="12"/>
      <c r="HW472" s="12"/>
      <c r="HX472" s="12"/>
      <c r="HY472" s="12"/>
      <c r="HZ472" s="12"/>
      <c r="IA472" s="12"/>
      <c r="IB472" s="12"/>
      <c r="IC472" s="12"/>
      <c r="ID472" s="12"/>
      <c r="IE472" s="12"/>
    </row>
    <row r="473" spans="3:239" s="5" customFormat="1" ht="15" x14ac:dyDescent="0.25">
      <c r="C473" s="11"/>
      <c r="D473" s="11"/>
      <c r="E473" s="11"/>
      <c r="F473" s="11"/>
      <c r="G473" s="11"/>
      <c r="H473" s="11"/>
      <c r="I473" s="11"/>
      <c r="J473" s="11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  <c r="FG473" s="12"/>
      <c r="FH473" s="12"/>
      <c r="FI473" s="12"/>
      <c r="FJ473" s="12"/>
      <c r="FK473" s="12"/>
      <c r="FL473" s="12"/>
      <c r="FM473" s="12"/>
      <c r="FN473" s="12"/>
      <c r="FO473" s="12"/>
      <c r="FP473" s="12"/>
      <c r="FQ473" s="12"/>
      <c r="FR473" s="12"/>
      <c r="FS473" s="12"/>
      <c r="FT473" s="12"/>
      <c r="FU473" s="12"/>
      <c r="FV473" s="12"/>
      <c r="FW473" s="12"/>
      <c r="FX473" s="12"/>
      <c r="FY473" s="12"/>
      <c r="FZ473" s="12"/>
      <c r="GA473" s="12"/>
      <c r="GB473" s="12"/>
      <c r="GC473" s="12"/>
      <c r="GD473" s="12"/>
      <c r="GE473" s="12"/>
      <c r="GF473" s="12"/>
      <c r="GG473" s="12"/>
      <c r="GH473" s="12"/>
      <c r="GI473" s="12"/>
      <c r="GJ473" s="12"/>
      <c r="GK473" s="12"/>
      <c r="GL473" s="12"/>
      <c r="GM473" s="12"/>
      <c r="GN473" s="12"/>
      <c r="GO473" s="12"/>
      <c r="GP473" s="12"/>
      <c r="GQ473" s="12"/>
      <c r="GR473" s="12"/>
      <c r="GS473" s="12"/>
      <c r="GT473" s="12"/>
      <c r="GU473" s="12"/>
      <c r="GV473" s="12"/>
      <c r="GW473" s="12"/>
      <c r="GX473" s="12"/>
      <c r="GY473" s="12"/>
      <c r="GZ473" s="12"/>
      <c r="HA473" s="12"/>
      <c r="HB473" s="12"/>
      <c r="HC473" s="12"/>
      <c r="HD473" s="12"/>
      <c r="HE473" s="12"/>
      <c r="HF473" s="12"/>
      <c r="HG473" s="12"/>
      <c r="HH473" s="12"/>
      <c r="HI473" s="12"/>
      <c r="HJ473" s="12"/>
      <c r="HK473" s="12"/>
      <c r="HL473" s="12"/>
      <c r="HM473" s="12"/>
      <c r="HN473" s="12"/>
      <c r="HO473" s="12"/>
      <c r="HP473" s="12"/>
      <c r="HQ473" s="12"/>
      <c r="HR473" s="12"/>
      <c r="HS473" s="12"/>
      <c r="HT473" s="12"/>
      <c r="HU473" s="12"/>
      <c r="HV473" s="12"/>
      <c r="HW473" s="12"/>
      <c r="HX473" s="12"/>
      <c r="HY473" s="12"/>
      <c r="HZ473" s="12"/>
      <c r="IA473" s="12"/>
      <c r="IB473" s="12"/>
      <c r="IC473" s="12"/>
      <c r="ID473" s="12"/>
      <c r="IE473" s="12"/>
    </row>
    <row r="474" spans="3:239" s="5" customFormat="1" ht="15" x14ac:dyDescent="0.25">
      <c r="C474" s="11"/>
      <c r="D474" s="11"/>
      <c r="E474" s="11"/>
      <c r="F474" s="11"/>
      <c r="G474" s="11"/>
      <c r="H474" s="11"/>
      <c r="I474" s="11"/>
      <c r="J474" s="11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  <c r="EV474" s="12"/>
      <c r="EW474" s="12"/>
      <c r="EX474" s="12"/>
      <c r="EY474" s="12"/>
      <c r="EZ474" s="12"/>
      <c r="FA474" s="12"/>
      <c r="FB474" s="12"/>
      <c r="FC474" s="12"/>
      <c r="FD474" s="12"/>
      <c r="FE474" s="12"/>
      <c r="FF474" s="12"/>
      <c r="FG474" s="12"/>
      <c r="FH474" s="12"/>
      <c r="FI474" s="12"/>
      <c r="FJ474" s="12"/>
      <c r="FK474" s="12"/>
      <c r="FL474" s="12"/>
      <c r="FM474" s="12"/>
      <c r="FN474" s="12"/>
      <c r="FO474" s="12"/>
      <c r="FP474" s="12"/>
      <c r="FQ474" s="12"/>
      <c r="FR474" s="12"/>
      <c r="FS474" s="12"/>
      <c r="FT474" s="12"/>
      <c r="FU474" s="12"/>
      <c r="FV474" s="12"/>
      <c r="FW474" s="12"/>
      <c r="FX474" s="12"/>
      <c r="FY474" s="12"/>
      <c r="FZ474" s="12"/>
      <c r="GA474" s="12"/>
      <c r="GB474" s="12"/>
      <c r="GC474" s="12"/>
      <c r="GD474" s="12"/>
      <c r="GE474" s="12"/>
      <c r="GF474" s="12"/>
      <c r="GG474" s="12"/>
      <c r="GH474" s="12"/>
      <c r="GI474" s="12"/>
      <c r="GJ474" s="12"/>
      <c r="GK474" s="12"/>
      <c r="GL474" s="12"/>
      <c r="GM474" s="12"/>
      <c r="GN474" s="12"/>
      <c r="GO474" s="12"/>
      <c r="GP474" s="12"/>
      <c r="GQ474" s="12"/>
      <c r="GR474" s="12"/>
      <c r="GS474" s="12"/>
      <c r="GT474" s="12"/>
      <c r="GU474" s="12"/>
      <c r="GV474" s="12"/>
      <c r="GW474" s="12"/>
      <c r="GX474" s="12"/>
      <c r="GY474" s="12"/>
      <c r="GZ474" s="12"/>
      <c r="HA474" s="12"/>
      <c r="HB474" s="12"/>
      <c r="HC474" s="12"/>
      <c r="HD474" s="12"/>
      <c r="HE474" s="12"/>
      <c r="HF474" s="12"/>
      <c r="HG474" s="12"/>
      <c r="HH474" s="12"/>
      <c r="HI474" s="12"/>
      <c r="HJ474" s="12"/>
      <c r="HK474" s="12"/>
      <c r="HL474" s="12"/>
      <c r="HM474" s="12"/>
      <c r="HN474" s="12"/>
      <c r="HO474" s="12"/>
      <c r="HP474" s="12"/>
      <c r="HQ474" s="12"/>
      <c r="HR474" s="12"/>
      <c r="HS474" s="12"/>
      <c r="HT474" s="12"/>
      <c r="HU474" s="12"/>
      <c r="HV474" s="12"/>
      <c r="HW474" s="12"/>
      <c r="HX474" s="12"/>
      <c r="HY474" s="12"/>
      <c r="HZ474" s="12"/>
      <c r="IA474" s="12"/>
      <c r="IB474" s="12"/>
      <c r="IC474" s="12"/>
      <c r="ID474" s="12"/>
      <c r="IE474" s="12"/>
    </row>
    <row r="475" spans="3:239" s="5" customFormat="1" ht="15" x14ac:dyDescent="0.25">
      <c r="C475" s="11"/>
      <c r="D475" s="11"/>
      <c r="E475" s="11"/>
      <c r="F475" s="11"/>
      <c r="G475" s="11"/>
      <c r="H475" s="11"/>
      <c r="I475" s="11"/>
      <c r="J475" s="11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  <c r="EV475" s="12"/>
      <c r="EW475" s="12"/>
      <c r="EX475" s="12"/>
      <c r="EY475" s="12"/>
      <c r="EZ475" s="12"/>
      <c r="FA475" s="12"/>
      <c r="FB475" s="12"/>
      <c r="FC475" s="12"/>
      <c r="FD475" s="12"/>
      <c r="FE475" s="12"/>
      <c r="FF475" s="12"/>
      <c r="FG475" s="12"/>
      <c r="FH475" s="12"/>
      <c r="FI475" s="12"/>
      <c r="FJ475" s="12"/>
      <c r="FK475" s="12"/>
      <c r="FL475" s="12"/>
      <c r="FM475" s="12"/>
      <c r="FN475" s="12"/>
      <c r="FO475" s="12"/>
      <c r="FP475" s="12"/>
      <c r="FQ475" s="12"/>
      <c r="FR475" s="12"/>
      <c r="FS475" s="12"/>
      <c r="FT475" s="12"/>
      <c r="FU475" s="12"/>
      <c r="FV475" s="12"/>
      <c r="FW475" s="12"/>
      <c r="FX475" s="12"/>
      <c r="FY475" s="12"/>
      <c r="FZ475" s="12"/>
      <c r="GA475" s="12"/>
      <c r="GB475" s="12"/>
      <c r="GC475" s="12"/>
      <c r="GD475" s="12"/>
      <c r="GE475" s="12"/>
      <c r="GF475" s="12"/>
      <c r="GG475" s="12"/>
      <c r="GH475" s="12"/>
      <c r="GI475" s="12"/>
      <c r="GJ475" s="12"/>
      <c r="GK475" s="12"/>
      <c r="GL475" s="12"/>
      <c r="GM475" s="12"/>
      <c r="GN475" s="12"/>
      <c r="GO475" s="12"/>
      <c r="GP475" s="12"/>
      <c r="GQ475" s="12"/>
      <c r="GR475" s="12"/>
      <c r="GS475" s="12"/>
      <c r="GT475" s="12"/>
      <c r="GU475" s="12"/>
      <c r="GV475" s="12"/>
      <c r="GW475" s="12"/>
      <c r="GX475" s="12"/>
      <c r="GY475" s="12"/>
      <c r="GZ475" s="12"/>
      <c r="HA475" s="12"/>
      <c r="HB475" s="12"/>
      <c r="HC475" s="12"/>
      <c r="HD475" s="12"/>
      <c r="HE475" s="12"/>
      <c r="HF475" s="12"/>
      <c r="HG475" s="12"/>
      <c r="HH475" s="12"/>
      <c r="HI475" s="12"/>
      <c r="HJ475" s="12"/>
      <c r="HK475" s="12"/>
      <c r="HL475" s="12"/>
      <c r="HM475" s="12"/>
      <c r="HN475" s="12"/>
      <c r="HO475" s="12"/>
      <c r="HP475" s="12"/>
      <c r="HQ475" s="12"/>
      <c r="HR475" s="12"/>
      <c r="HS475" s="12"/>
      <c r="HT475" s="12"/>
      <c r="HU475" s="12"/>
      <c r="HV475" s="12"/>
      <c r="HW475" s="12"/>
      <c r="HX475" s="12"/>
      <c r="HY475" s="12"/>
      <c r="HZ475" s="12"/>
      <c r="IA475" s="12"/>
      <c r="IB475" s="12"/>
      <c r="IC475" s="12"/>
      <c r="ID475" s="12"/>
      <c r="IE475" s="12"/>
    </row>
    <row r="476" spans="3:239" s="5" customFormat="1" ht="15" x14ac:dyDescent="0.25">
      <c r="C476" s="11"/>
      <c r="D476" s="11"/>
      <c r="E476" s="11"/>
      <c r="F476" s="11"/>
      <c r="G476" s="11"/>
      <c r="H476" s="11"/>
      <c r="I476" s="11"/>
      <c r="J476" s="11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  <c r="FC476" s="12"/>
      <c r="FD476" s="12"/>
      <c r="FE476" s="12"/>
      <c r="FF476" s="12"/>
      <c r="FG476" s="12"/>
      <c r="FH476" s="12"/>
      <c r="FI476" s="12"/>
      <c r="FJ476" s="12"/>
      <c r="FK476" s="12"/>
      <c r="FL476" s="12"/>
      <c r="FM476" s="12"/>
      <c r="FN476" s="12"/>
      <c r="FO476" s="12"/>
      <c r="FP476" s="12"/>
      <c r="FQ476" s="12"/>
      <c r="FR476" s="12"/>
      <c r="FS476" s="12"/>
      <c r="FT476" s="12"/>
      <c r="FU476" s="12"/>
      <c r="FV476" s="12"/>
      <c r="FW476" s="12"/>
      <c r="FX476" s="12"/>
      <c r="FY476" s="12"/>
      <c r="FZ476" s="12"/>
      <c r="GA476" s="12"/>
      <c r="GB476" s="12"/>
      <c r="GC476" s="12"/>
      <c r="GD476" s="12"/>
      <c r="GE476" s="12"/>
      <c r="GF476" s="12"/>
      <c r="GG476" s="12"/>
      <c r="GH476" s="12"/>
      <c r="GI476" s="12"/>
      <c r="GJ476" s="12"/>
      <c r="GK476" s="12"/>
      <c r="GL476" s="12"/>
      <c r="GM476" s="12"/>
      <c r="GN476" s="12"/>
      <c r="GO476" s="12"/>
      <c r="GP476" s="12"/>
      <c r="GQ476" s="12"/>
      <c r="GR476" s="12"/>
      <c r="GS476" s="12"/>
      <c r="GT476" s="12"/>
      <c r="GU476" s="12"/>
      <c r="GV476" s="12"/>
      <c r="GW476" s="12"/>
      <c r="GX476" s="12"/>
      <c r="GY476" s="12"/>
      <c r="GZ476" s="12"/>
      <c r="HA476" s="12"/>
      <c r="HB476" s="12"/>
      <c r="HC476" s="12"/>
      <c r="HD476" s="12"/>
      <c r="HE476" s="12"/>
      <c r="HF476" s="12"/>
      <c r="HG476" s="12"/>
      <c r="HH476" s="12"/>
      <c r="HI476" s="12"/>
      <c r="HJ476" s="12"/>
      <c r="HK476" s="12"/>
      <c r="HL476" s="12"/>
      <c r="HM476" s="12"/>
      <c r="HN476" s="12"/>
      <c r="HO476" s="12"/>
      <c r="HP476" s="12"/>
      <c r="HQ476" s="12"/>
      <c r="HR476" s="12"/>
      <c r="HS476" s="12"/>
      <c r="HT476" s="12"/>
      <c r="HU476" s="12"/>
      <c r="HV476" s="12"/>
      <c r="HW476" s="12"/>
      <c r="HX476" s="12"/>
      <c r="HY476" s="12"/>
      <c r="HZ476" s="12"/>
      <c r="IA476" s="12"/>
      <c r="IB476" s="12"/>
      <c r="IC476" s="12"/>
      <c r="ID476" s="12"/>
      <c r="IE476" s="12"/>
    </row>
    <row r="477" spans="3:239" s="5" customFormat="1" ht="15" x14ac:dyDescent="0.25">
      <c r="C477" s="11"/>
      <c r="D477" s="11"/>
      <c r="E477" s="11"/>
      <c r="F477" s="11"/>
      <c r="G477" s="11"/>
      <c r="H477" s="11"/>
      <c r="I477" s="11"/>
      <c r="J477" s="11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  <c r="GC477" s="12"/>
      <c r="GD477" s="12"/>
      <c r="GE477" s="12"/>
      <c r="GF477" s="12"/>
      <c r="GG477" s="12"/>
      <c r="GH477" s="12"/>
      <c r="GI477" s="12"/>
      <c r="GJ477" s="12"/>
      <c r="GK477" s="12"/>
      <c r="GL477" s="12"/>
      <c r="GM477" s="12"/>
      <c r="GN477" s="12"/>
      <c r="GO477" s="12"/>
      <c r="GP477" s="12"/>
      <c r="GQ477" s="12"/>
      <c r="GR477" s="12"/>
      <c r="GS477" s="12"/>
      <c r="GT477" s="12"/>
      <c r="GU477" s="12"/>
      <c r="GV477" s="12"/>
      <c r="GW477" s="12"/>
      <c r="GX477" s="12"/>
      <c r="GY477" s="12"/>
      <c r="GZ477" s="12"/>
      <c r="HA477" s="12"/>
      <c r="HB477" s="12"/>
      <c r="HC477" s="12"/>
      <c r="HD477" s="12"/>
      <c r="HE477" s="12"/>
      <c r="HF477" s="12"/>
      <c r="HG477" s="12"/>
      <c r="HH477" s="12"/>
      <c r="HI477" s="12"/>
      <c r="HJ477" s="12"/>
      <c r="HK477" s="12"/>
      <c r="HL477" s="12"/>
      <c r="HM477" s="12"/>
      <c r="HN477" s="12"/>
      <c r="HO477" s="12"/>
      <c r="HP477" s="12"/>
      <c r="HQ477" s="12"/>
      <c r="HR477" s="12"/>
      <c r="HS477" s="12"/>
      <c r="HT477" s="12"/>
      <c r="HU477" s="12"/>
      <c r="HV477" s="12"/>
      <c r="HW477" s="12"/>
      <c r="HX477" s="12"/>
      <c r="HY477" s="12"/>
      <c r="HZ477" s="12"/>
      <c r="IA477" s="12"/>
      <c r="IB477" s="12"/>
      <c r="IC477" s="12"/>
      <c r="ID477" s="12"/>
      <c r="IE477" s="12"/>
    </row>
    <row r="478" spans="3:239" s="5" customFormat="1" ht="15" x14ac:dyDescent="0.25">
      <c r="C478" s="11"/>
      <c r="D478" s="11"/>
      <c r="E478" s="11"/>
      <c r="F478" s="11"/>
      <c r="G478" s="11"/>
      <c r="H478" s="11"/>
      <c r="I478" s="11"/>
      <c r="J478" s="11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  <c r="EV478" s="12"/>
      <c r="EW478" s="12"/>
      <c r="EX478" s="12"/>
      <c r="EY478" s="12"/>
      <c r="EZ478" s="12"/>
      <c r="FA478" s="12"/>
      <c r="FB478" s="12"/>
      <c r="FC478" s="12"/>
      <c r="FD478" s="12"/>
      <c r="FE478" s="12"/>
      <c r="FF478" s="12"/>
      <c r="FG478" s="12"/>
      <c r="FH478" s="12"/>
      <c r="FI478" s="12"/>
      <c r="FJ478" s="12"/>
      <c r="FK478" s="12"/>
      <c r="FL478" s="12"/>
      <c r="FM478" s="12"/>
      <c r="FN478" s="12"/>
      <c r="FO478" s="12"/>
      <c r="FP478" s="12"/>
      <c r="FQ478" s="12"/>
      <c r="FR478" s="12"/>
      <c r="FS478" s="12"/>
      <c r="FT478" s="12"/>
      <c r="FU478" s="12"/>
      <c r="FV478" s="12"/>
      <c r="FW478" s="12"/>
      <c r="FX478" s="12"/>
      <c r="FY478" s="12"/>
      <c r="FZ478" s="12"/>
      <c r="GA478" s="12"/>
      <c r="GB478" s="12"/>
      <c r="GC478" s="12"/>
      <c r="GD478" s="12"/>
      <c r="GE478" s="12"/>
      <c r="GF478" s="12"/>
      <c r="GG478" s="12"/>
      <c r="GH478" s="12"/>
      <c r="GI478" s="12"/>
      <c r="GJ478" s="12"/>
      <c r="GK478" s="12"/>
      <c r="GL478" s="12"/>
      <c r="GM478" s="12"/>
      <c r="GN478" s="12"/>
      <c r="GO478" s="12"/>
      <c r="GP478" s="12"/>
      <c r="GQ478" s="12"/>
      <c r="GR478" s="12"/>
      <c r="GS478" s="12"/>
      <c r="GT478" s="12"/>
      <c r="GU478" s="12"/>
      <c r="GV478" s="12"/>
      <c r="GW478" s="12"/>
      <c r="GX478" s="12"/>
      <c r="GY478" s="12"/>
      <c r="GZ478" s="12"/>
      <c r="HA478" s="12"/>
      <c r="HB478" s="12"/>
      <c r="HC478" s="12"/>
      <c r="HD478" s="12"/>
      <c r="HE478" s="12"/>
      <c r="HF478" s="12"/>
      <c r="HG478" s="12"/>
      <c r="HH478" s="12"/>
      <c r="HI478" s="12"/>
      <c r="HJ478" s="12"/>
      <c r="HK478" s="12"/>
      <c r="HL478" s="12"/>
      <c r="HM478" s="12"/>
      <c r="HN478" s="12"/>
      <c r="HO478" s="12"/>
      <c r="HP478" s="12"/>
      <c r="HQ478" s="12"/>
      <c r="HR478" s="12"/>
      <c r="HS478" s="12"/>
      <c r="HT478" s="12"/>
      <c r="HU478" s="12"/>
      <c r="HV478" s="12"/>
      <c r="HW478" s="12"/>
      <c r="HX478" s="12"/>
      <c r="HY478" s="12"/>
      <c r="HZ478" s="12"/>
      <c r="IA478" s="12"/>
      <c r="IB478" s="12"/>
      <c r="IC478" s="12"/>
      <c r="ID478" s="12"/>
      <c r="IE478" s="12"/>
    </row>
    <row r="479" spans="3:239" s="5" customFormat="1" ht="15" x14ac:dyDescent="0.25">
      <c r="C479" s="11"/>
      <c r="D479" s="11"/>
      <c r="E479" s="11"/>
      <c r="F479" s="11"/>
      <c r="G479" s="11"/>
      <c r="H479" s="11"/>
      <c r="I479" s="11"/>
      <c r="J479" s="11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  <c r="FC479" s="12"/>
      <c r="FD479" s="12"/>
      <c r="FE479" s="12"/>
      <c r="FF479" s="12"/>
      <c r="FG479" s="12"/>
      <c r="FH479" s="12"/>
      <c r="FI479" s="12"/>
      <c r="FJ479" s="12"/>
      <c r="FK479" s="12"/>
      <c r="FL479" s="12"/>
      <c r="FM479" s="12"/>
      <c r="FN479" s="12"/>
      <c r="FO479" s="12"/>
      <c r="FP479" s="12"/>
      <c r="FQ479" s="12"/>
      <c r="FR479" s="12"/>
      <c r="FS479" s="12"/>
      <c r="FT479" s="12"/>
      <c r="FU479" s="12"/>
      <c r="FV479" s="12"/>
      <c r="FW479" s="12"/>
      <c r="FX479" s="12"/>
      <c r="FY479" s="12"/>
      <c r="FZ479" s="12"/>
      <c r="GA479" s="12"/>
      <c r="GB479" s="12"/>
      <c r="GC479" s="12"/>
      <c r="GD479" s="12"/>
      <c r="GE479" s="12"/>
      <c r="GF479" s="12"/>
      <c r="GG479" s="12"/>
      <c r="GH479" s="12"/>
      <c r="GI479" s="12"/>
      <c r="GJ479" s="12"/>
      <c r="GK479" s="12"/>
      <c r="GL479" s="12"/>
      <c r="GM479" s="12"/>
      <c r="GN479" s="12"/>
      <c r="GO479" s="12"/>
      <c r="GP479" s="12"/>
      <c r="GQ479" s="12"/>
      <c r="GR479" s="12"/>
      <c r="GS479" s="12"/>
      <c r="GT479" s="12"/>
      <c r="GU479" s="12"/>
      <c r="GV479" s="12"/>
      <c r="GW479" s="12"/>
      <c r="GX479" s="12"/>
      <c r="GY479" s="12"/>
      <c r="GZ479" s="12"/>
      <c r="HA479" s="12"/>
      <c r="HB479" s="12"/>
      <c r="HC479" s="12"/>
      <c r="HD479" s="12"/>
      <c r="HE479" s="12"/>
      <c r="HF479" s="12"/>
      <c r="HG479" s="12"/>
      <c r="HH479" s="12"/>
      <c r="HI479" s="12"/>
      <c r="HJ479" s="12"/>
      <c r="HK479" s="12"/>
      <c r="HL479" s="12"/>
      <c r="HM479" s="12"/>
      <c r="HN479" s="12"/>
      <c r="HO479" s="12"/>
      <c r="HP479" s="12"/>
      <c r="HQ479" s="12"/>
      <c r="HR479" s="12"/>
      <c r="HS479" s="12"/>
      <c r="HT479" s="12"/>
      <c r="HU479" s="12"/>
      <c r="HV479" s="12"/>
      <c r="HW479" s="12"/>
      <c r="HX479" s="12"/>
      <c r="HY479" s="12"/>
      <c r="HZ479" s="12"/>
      <c r="IA479" s="12"/>
      <c r="IB479" s="12"/>
      <c r="IC479" s="12"/>
      <c r="ID479" s="12"/>
      <c r="IE479" s="12"/>
    </row>
    <row r="480" spans="3:239" s="5" customFormat="1" ht="15" x14ac:dyDescent="0.25">
      <c r="C480" s="11"/>
      <c r="D480" s="11"/>
      <c r="E480" s="11"/>
      <c r="F480" s="11"/>
      <c r="G480" s="11"/>
      <c r="H480" s="11"/>
      <c r="I480" s="11"/>
      <c r="J480" s="11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  <c r="EV480" s="12"/>
      <c r="EW480" s="12"/>
      <c r="EX480" s="12"/>
      <c r="EY480" s="12"/>
      <c r="EZ480" s="12"/>
      <c r="FA480" s="12"/>
      <c r="FB480" s="12"/>
      <c r="FC480" s="12"/>
      <c r="FD480" s="12"/>
      <c r="FE480" s="12"/>
      <c r="FF480" s="12"/>
      <c r="FG480" s="12"/>
      <c r="FH480" s="12"/>
      <c r="FI480" s="12"/>
      <c r="FJ480" s="12"/>
      <c r="FK480" s="12"/>
      <c r="FL480" s="12"/>
      <c r="FM480" s="12"/>
      <c r="FN480" s="12"/>
      <c r="FO480" s="12"/>
      <c r="FP480" s="12"/>
      <c r="FQ480" s="12"/>
      <c r="FR480" s="12"/>
      <c r="FS480" s="12"/>
      <c r="FT480" s="12"/>
      <c r="FU480" s="12"/>
      <c r="FV480" s="12"/>
      <c r="FW480" s="12"/>
      <c r="FX480" s="12"/>
      <c r="FY480" s="12"/>
      <c r="FZ480" s="12"/>
      <c r="GA480" s="12"/>
      <c r="GB480" s="12"/>
      <c r="GC480" s="12"/>
      <c r="GD480" s="12"/>
      <c r="GE480" s="12"/>
      <c r="GF480" s="12"/>
      <c r="GG480" s="12"/>
      <c r="GH480" s="12"/>
      <c r="GI480" s="12"/>
      <c r="GJ480" s="12"/>
      <c r="GK480" s="12"/>
      <c r="GL480" s="12"/>
      <c r="GM480" s="12"/>
      <c r="GN480" s="12"/>
      <c r="GO480" s="12"/>
      <c r="GP480" s="12"/>
      <c r="GQ480" s="12"/>
      <c r="GR480" s="12"/>
      <c r="GS480" s="12"/>
      <c r="GT480" s="12"/>
      <c r="GU480" s="12"/>
      <c r="GV480" s="12"/>
      <c r="GW480" s="12"/>
      <c r="GX480" s="12"/>
      <c r="GY480" s="12"/>
      <c r="GZ480" s="12"/>
      <c r="HA480" s="12"/>
      <c r="HB480" s="12"/>
      <c r="HC480" s="12"/>
      <c r="HD480" s="12"/>
      <c r="HE480" s="12"/>
      <c r="HF480" s="12"/>
      <c r="HG480" s="12"/>
      <c r="HH480" s="12"/>
      <c r="HI480" s="12"/>
      <c r="HJ480" s="12"/>
      <c r="HK480" s="12"/>
      <c r="HL480" s="12"/>
      <c r="HM480" s="12"/>
      <c r="HN480" s="12"/>
      <c r="HO480" s="12"/>
      <c r="HP480" s="12"/>
      <c r="HQ480" s="12"/>
      <c r="HR480" s="12"/>
      <c r="HS480" s="12"/>
      <c r="HT480" s="12"/>
      <c r="HU480" s="12"/>
      <c r="HV480" s="12"/>
      <c r="HW480" s="12"/>
      <c r="HX480" s="12"/>
      <c r="HY480" s="12"/>
      <c r="HZ480" s="12"/>
      <c r="IA480" s="12"/>
      <c r="IB480" s="12"/>
      <c r="IC480" s="12"/>
      <c r="ID480" s="12"/>
      <c r="IE480" s="12"/>
    </row>
    <row r="481" spans="3:239" s="5" customFormat="1" ht="15" x14ac:dyDescent="0.25">
      <c r="C481" s="11"/>
      <c r="D481" s="11"/>
      <c r="E481" s="11"/>
      <c r="F481" s="11"/>
      <c r="G481" s="11"/>
      <c r="H481" s="11"/>
      <c r="I481" s="11"/>
      <c r="J481" s="11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12"/>
      <c r="FZ481" s="12"/>
      <c r="GA481" s="12"/>
      <c r="GB481" s="12"/>
      <c r="GC481" s="12"/>
      <c r="GD481" s="12"/>
      <c r="GE481" s="12"/>
      <c r="GF481" s="12"/>
      <c r="GG481" s="12"/>
      <c r="GH481" s="12"/>
      <c r="GI481" s="12"/>
      <c r="GJ481" s="12"/>
      <c r="GK481" s="12"/>
      <c r="GL481" s="12"/>
      <c r="GM481" s="12"/>
      <c r="GN481" s="12"/>
      <c r="GO481" s="12"/>
      <c r="GP481" s="12"/>
      <c r="GQ481" s="12"/>
      <c r="GR481" s="12"/>
      <c r="GS481" s="12"/>
      <c r="GT481" s="12"/>
      <c r="GU481" s="12"/>
      <c r="GV481" s="12"/>
      <c r="GW481" s="12"/>
      <c r="GX481" s="12"/>
      <c r="GY481" s="12"/>
      <c r="GZ481" s="12"/>
      <c r="HA481" s="12"/>
      <c r="HB481" s="12"/>
      <c r="HC481" s="12"/>
      <c r="HD481" s="12"/>
      <c r="HE481" s="12"/>
      <c r="HF481" s="12"/>
      <c r="HG481" s="12"/>
      <c r="HH481" s="12"/>
      <c r="HI481" s="12"/>
      <c r="HJ481" s="12"/>
      <c r="HK481" s="12"/>
      <c r="HL481" s="12"/>
      <c r="HM481" s="12"/>
      <c r="HN481" s="12"/>
      <c r="HO481" s="12"/>
      <c r="HP481" s="12"/>
      <c r="HQ481" s="12"/>
      <c r="HR481" s="12"/>
      <c r="HS481" s="12"/>
      <c r="HT481" s="12"/>
      <c r="HU481" s="12"/>
      <c r="HV481" s="12"/>
      <c r="HW481" s="12"/>
      <c r="HX481" s="12"/>
      <c r="HY481" s="12"/>
      <c r="HZ481" s="12"/>
      <c r="IA481" s="12"/>
      <c r="IB481" s="12"/>
      <c r="IC481" s="12"/>
      <c r="ID481" s="12"/>
      <c r="IE481" s="12"/>
    </row>
    <row r="482" spans="3:239" x14ac:dyDescent="0.25">
      <c r="C482" s="10"/>
      <c r="D482" s="10"/>
      <c r="E482" s="10"/>
      <c r="F482" s="10"/>
      <c r="G482" s="10"/>
      <c r="H482" s="10"/>
      <c r="I482" s="10"/>
      <c r="J482" s="10"/>
      <c r="BZ482" s="45"/>
      <c r="CA482" s="45"/>
      <c r="CB482" s="45"/>
      <c r="CC482" s="45"/>
      <c r="CD482" s="45"/>
      <c r="CE482" s="45"/>
      <c r="CF482" s="45"/>
      <c r="CG482" s="45"/>
      <c r="CH482" s="45"/>
      <c r="CI482" s="45"/>
      <c r="CJ482" s="45"/>
      <c r="CK482" s="45"/>
      <c r="CL482" s="45"/>
      <c r="CM482" s="45"/>
      <c r="CN482" s="45"/>
      <c r="CO482" s="45"/>
      <c r="CP482" s="45"/>
      <c r="CQ482" s="45"/>
      <c r="CR482" s="45"/>
      <c r="CS482" s="45"/>
      <c r="CT482" s="45"/>
      <c r="CU482" s="45"/>
      <c r="CV482" s="45"/>
      <c r="CW482" s="45"/>
      <c r="CX482" s="45"/>
      <c r="CY482" s="45"/>
      <c r="CZ482" s="45"/>
      <c r="DA482" s="45"/>
      <c r="DB482" s="45"/>
      <c r="DC482" s="45"/>
      <c r="DD482" s="45"/>
      <c r="DE482" s="45"/>
      <c r="DF482" s="45"/>
      <c r="DG482" s="45"/>
      <c r="DH482" s="45"/>
      <c r="DI482" s="45"/>
      <c r="DJ482" s="45"/>
      <c r="DK482" s="45"/>
      <c r="DL482" s="45"/>
      <c r="DM482" s="45"/>
      <c r="DN482" s="45"/>
      <c r="DO482" s="45"/>
      <c r="DP482" s="45"/>
      <c r="DQ482" s="45"/>
      <c r="DR482" s="45"/>
      <c r="DS482" s="45"/>
      <c r="DT482" s="45"/>
      <c r="DU482" s="45"/>
      <c r="DV482" s="45"/>
      <c r="DW482" s="45"/>
      <c r="DX482" s="45"/>
      <c r="DY482" s="45"/>
      <c r="DZ482" s="45"/>
      <c r="EA482" s="45"/>
      <c r="EB482" s="45"/>
      <c r="EC482" s="45"/>
      <c r="ED482" s="45"/>
      <c r="EE482" s="45"/>
      <c r="EF482" s="45"/>
      <c r="EG482" s="45"/>
      <c r="EH482" s="45"/>
      <c r="EI482" s="45"/>
      <c r="EJ482" s="45"/>
      <c r="EK482" s="45"/>
      <c r="EL482" s="45"/>
      <c r="EM482" s="45"/>
      <c r="EN482" s="45"/>
      <c r="EO482" s="45"/>
      <c r="EP482" s="45"/>
      <c r="EQ482" s="45"/>
      <c r="ER482" s="45"/>
      <c r="ES482" s="45"/>
      <c r="ET482" s="45"/>
      <c r="EU482" s="45"/>
      <c r="EV482" s="45"/>
      <c r="EW482" s="45"/>
      <c r="EX482" s="45"/>
      <c r="EY482" s="45"/>
      <c r="EZ482" s="45"/>
      <c r="FA482" s="45"/>
      <c r="FB482" s="45"/>
      <c r="FC482" s="45"/>
      <c r="FD482" s="45"/>
      <c r="FE482" s="45"/>
      <c r="FF482" s="45"/>
      <c r="FG482" s="45"/>
      <c r="FH482" s="45"/>
      <c r="FI482" s="45"/>
      <c r="FJ482" s="45"/>
      <c r="FK482" s="45"/>
      <c r="FL482" s="45"/>
      <c r="FM482" s="45"/>
      <c r="FN482" s="45"/>
      <c r="FO482" s="45"/>
      <c r="FP482" s="45"/>
      <c r="FQ482" s="45"/>
      <c r="FR482" s="45"/>
      <c r="FS482" s="45"/>
      <c r="FT482" s="45"/>
      <c r="FU482" s="45"/>
      <c r="FV482" s="45"/>
      <c r="FW482" s="45"/>
      <c r="FX482" s="45"/>
      <c r="FY482" s="45"/>
      <c r="FZ482" s="45"/>
      <c r="GA482" s="45"/>
      <c r="GB482" s="45"/>
      <c r="GC482" s="45"/>
      <c r="GD482" s="45"/>
      <c r="GE482" s="45"/>
      <c r="GF482" s="45"/>
      <c r="GG482" s="45"/>
      <c r="GH482" s="45"/>
      <c r="GI482" s="45"/>
      <c r="GJ482" s="45"/>
      <c r="GK482" s="45"/>
      <c r="GL482" s="45"/>
      <c r="GM482" s="45"/>
      <c r="GN482" s="45"/>
      <c r="GO482" s="45"/>
      <c r="GP482" s="45"/>
      <c r="GQ482" s="45"/>
      <c r="GR482" s="45"/>
      <c r="GS482" s="45"/>
      <c r="GT482" s="45"/>
      <c r="GU482" s="45"/>
      <c r="GV482" s="45"/>
      <c r="GW482" s="45"/>
      <c r="GX482" s="45"/>
      <c r="GY482" s="45"/>
      <c r="GZ482" s="45"/>
      <c r="HA482" s="45"/>
      <c r="HB482" s="45"/>
      <c r="HC482" s="45"/>
      <c r="HD482" s="45"/>
      <c r="HE482" s="45"/>
      <c r="HF482" s="45"/>
      <c r="HG482" s="45"/>
      <c r="HH482" s="45"/>
      <c r="HI482" s="45"/>
      <c r="HJ482" s="45"/>
      <c r="HK482" s="45"/>
      <c r="HL482" s="45"/>
      <c r="HM482" s="45"/>
      <c r="HN482" s="45"/>
      <c r="HO482" s="45"/>
      <c r="HP482" s="45"/>
      <c r="HQ482" s="45"/>
      <c r="HR482" s="45"/>
      <c r="HS482" s="45"/>
      <c r="HT482" s="45"/>
      <c r="HU482" s="45"/>
      <c r="HV482" s="45"/>
      <c r="HW482" s="45"/>
      <c r="HX482" s="45"/>
      <c r="HY482" s="45"/>
      <c r="HZ482" s="45"/>
      <c r="IA482" s="45"/>
      <c r="IB482" s="45"/>
      <c r="IC482" s="45"/>
      <c r="ID482" s="45"/>
      <c r="IE482" s="45"/>
    </row>
    <row r="483" spans="3:239" x14ac:dyDescent="0.25">
      <c r="C483" s="10"/>
      <c r="D483" s="10"/>
      <c r="E483" s="10"/>
      <c r="F483" s="10"/>
      <c r="G483" s="10"/>
      <c r="H483" s="10"/>
      <c r="I483" s="10"/>
      <c r="J483" s="10"/>
      <c r="BZ483" s="45"/>
      <c r="CA483" s="45"/>
      <c r="CB483" s="45"/>
      <c r="CC483" s="45"/>
      <c r="CD483" s="45"/>
      <c r="CE483" s="45"/>
      <c r="CF483" s="45"/>
      <c r="CG483" s="45"/>
      <c r="CH483" s="45"/>
      <c r="CI483" s="45"/>
      <c r="CJ483" s="45"/>
      <c r="CK483" s="45"/>
      <c r="CL483" s="45"/>
      <c r="CM483" s="45"/>
      <c r="CN483" s="45"/>
      <c r="CO483" s="45"/>
      <c r="CP483" s="45"/>
      <c r="CQ483" s="45"/>
      <c r="CR483" s="45"/>
      <c r="CS483" s="45"/>
      <c r="CT483" s="45"/>
      <c r="CU483" s="45"/>
      <c r="CV483" s="45"/>
      <c r="CW483" s="45"/>
      <c r="CX483" s="45"/>
      <c r="CY483" s="45"/>
      <c r="CZ483" s="45"/>
      <c r="DA483" s="45"/>
      <c r="DB483" s="45"/>
      <c r="DC483" s="45"/>
      <c r="DD483" s="45"/>
      <c r="DE483" s="45"/>
      <c r="DF483" s="45"/>
      <c r="DG483" s="45"/>
      <c r="DH483" s="45"/>
      <c r="DI483" s="45"/>
      <c r="DJ483" s="45"/>
      <c r="DK483" s="45"/>
      <c r="DL483" s="45"/>
      <c r="DM483" s="45"/>
      <c r="DN483" s="45"/>
      <c r="DO483" s="45"/>
      <c r="DP483" s="45"/>
      <c r="DQ483" s="45"/>
      <c r="DR483" s="45"/>
      <c r="DS483" s="45"/>
      <c r="DT483" s="45"/>
      <c r="DU483" s="45"/>
      <c r="DV483" s="45"/>
      <c r="DW483" s="45"/>
      <c r="DX483" s="45"/>
      <c r="DY483" s="45"/>
      <c r="DZ483" s="45"/>
      <c r="EA483" s="45"/>
      <c r="EB483" s="45"/>
      <c r="EC483" s="45"/>
      <c r="ED483" s="45"/>
      <c r="EE483" s="45"/>
      <c r="EF483" s="45"/>
      <c r="EG483" s="45"/>
      <c r="EH483" s="45"/>
      <c r="EI483" s="45"/>
      <c r="EJ483" s="45"/>
      <c r="EK483" s="45"/>
      <c r="EL483" s="45"/>
      <c r="EM483" s="45"/>
      <c r="EN483" s="45"/>
      <c r="EO483" s="45"/>
      <c r="EP483" s="45"/>
      <c r="EQ483" s="45"/>
      <c r="ER483" s="45"/>
      <c r="ES483" s="45"/>
      <c r="ET483" s="45"/>
      <c r="EU483" s="45"/>
      <c r="EV483" s="45"/>
      <c r="EW483" s="45"/>
      <c r="EX483" s="45"/>
      <c r="EY483" s="45"/>
      <c r="EZ483" s="45"/>
      <c r="FA483" s="45"/>
      <c r="FB483" s="45"/>
      <c r="FC483" s="45"/>
      <c r="FD483" s="45"/>
      <c r="FE483" s="45"/>
      <c r="FF483" s="45"/>
      <c r="FG483" s="45"/>
      <c r="FH483" s="45"/>
      <c r="FI483" s="45"/>
      <c r="FJ483" s="45"/>
      <c r="FK483" s="45"/>
      <c r="FL483" s="45"/>
      <c r="FM483" s="45"/>
      <c r="FN483" s="45"/>
      <c r="FO483" s="45"/>
      <c r="FP483" s="45"/>
      <c r="FQ483" s="45"/>
      <c r="FR483" s="45"/>
      <c r="FS483" s="45"/>
      <c r="FT483" s="45"/>
      <c r="FU483" s="45"/>
      <c r="FV483" s="45"/>
      <c r="FW483" s="45"/>
      <c r="FX483" s="45"/>
      <c r="FY483" s="45"/>
      <c r="FZ483" s="45"/>
      <c r="GA483" s="45"/>
      <c r="GB483" s="45"/>
      <c r="GC483" s="45"/>
      <c r="GD483" s="45"/>
      <c r="GE483" s="45"/>
      <c r="GF483" s="45"/>
      <c r="GG483" s="45"/>
      <c r="GH483" s="45"/>
      <c r="GI483" s="45"/>
      <c r="GJ483" s="45"/>
      <c r="GK483" s="45"/>
      <c r="GL483" s="45"/>
      <c r="GM483" s="45"/>
      <c r="GN483" s="45"/>
      <c r="GO483" s="45"/>
      <c r="GP483" s="45"/>
      <c r="GQ483" s="45"/>
      <c r="GR483" s="45"/>
      <c r="GS483" s="45"/>
      <c r="GT483" s="45"/>
      <c r="GU483" s="45"/>
      <c r="GV483" s="45"/>
      <c r="GW483" s="45"/>
      <c r="GX483" s="45"/>
      <c r="GY483" s="45"/>
      <c r="GZ483" s="45"/>
      <c r="HA483" s="45"/>
      <c r="HB483" s="45"/>
      <c r="HC483" s="45"/>
      <c r="HD483" s="45"/>
      <c r="HE483" s="45"/>
      <c r="HF483" s="45"/>
      <c r="HG483" s="45"/>
      <c r="HH483" s="45"/>
      <c r="HI483" s="45"/>
      <c r="HJ483" s="45"/>
      <c r="HK483" s="45"/>
      <c r="HL483" s="45"/>
      <c r="HM483" s="45"/>
      <c r="HN483" s="45"/>
      <c r="HO483" s="45"/>
      <c r="HP483" s="45"/>
      <c r="HQ483" s="45"/>
      <c r="HR483" s="45"/>
      <c r="HS483" s="45"/>
      <c r="HT483" s="45"/>
      <c r="HU483" s="45"/>
      <c r="HV483" s="45"/>
      <c r="HW483" s="45"/>
      <c r="HX483" s="45"/>
      <c r="HY483" s="45"/>
      <c r="HZ483" s="45"/>
      <c r="IA483" s="45"/>
      <c r="IB483" s="45"/>
      <c r="IC483" s="45"/>
      <c r="ID483" s="45"/>
      <c r="IE483" s="45"/>
    </row>
    <row r="484" spans="3:239" x14ac:dyDescent="0.25">
      <c r="C484" s="10"/>
      <c r="D484" s="10"/>
      <c r="E484" s="10"/>
      <c r="F484" s="10"/>
      <c r="G484" s="10"/>
      <c r="H484" s="10"/>
      <c r="I484" s="10"/>
      <c r="J484" s="10"/>
      <c r="BZ484" s="45"/>
      <c r="CA484" s="45"/>
      <c r="CB484" s="45"/>
      <c r="CC484" s="45"/>
      <c r="CD484" s="45"/>
      <c r="CE484" s="45"/>
      <c r="CF484" s="45"/>
      <c r="CG484" s="45"/>
      <c r="CH484" s="45"/>
      <c r="CI484" s="45"/>
      <c r="CJ484" s="45"/>
      <c r="CK484" s="45"/>
      <c r="CL484" s="45"/>
      <c r="CM484" s="45"/>
      <c r="CN484" s="45"/>
      <c r="CO484" s="45"/>
      <c r="CP484" s="45"/>
      <c r="CQ484" s="45"/>
      <c r="CR484" s="45"/>
      <c r="CS484" s="45"/>
      <c r="CT484" s="45"/>
      <c r="CU484" s="45"/>
      <c r="CV484" s="45"/>
      <c r="CW484" s="45"/>
      <c r="CX484" s="45"/>
      <c r="CY484" s="45"/>
      <c r="CZ484" s="45"/>
      <c r="DA484" s="45"/>
      <c r="DB484" s="45"/>
      <c r="DC484" s="45"/>
      <c r="DD484" s="45"/>
      <c r="DE484" s="45"/>
      <c r="DF484" s="45"/>
      <c r="DG484" s="45"/>
      <c r="DH484" s="45"/>
      <c r="DI484" s="45"/>
      <c r="DJ484" s="45"/>
      <c r="DK484" s="45"/>
      <c r="DL484" s="45"/>
      <c r="DM484" s="45"/>
      <c r="DN484" s="45"/>
      <c r="DO484" s="45"/>
      <c r="DP484" s="45"/>
      <c r="DQ484" s="45"/>
      <c r="DR484" s="45"/>
      <c r="DS484" s="45"/>
      <c r="DT484" s="45"/>
      <c r="DU484" s="45"/>
      <c r="DV484" s="45"/>
      <c r="DW484" s="45"/>
      <c r="DX484" s="45"/>
      <c r="DY484" s="45"/>
      <c r="DZ484" s="45"/>
      <c r="EA484" s="45"/>
      <c r="EB484" s="45"/>
      <c r="EC484" s="45"/>
      <c r="ED484" s="45"/>
      <c r="EE484" s="45"/>
      <c r="EF484" s="45"/>
      <c r="EG484" s="45"/>
      <c r="EH484" s="45"/>
      <c r="EI484" s="45"/>
      <c r="EJ484" s="45"/>
      <c r="EK484" s="45"/>
      <c r="EL484" s="45"/>
      <c r="EM484" s="45"/>
      <c r="EN484" s="45"/>
      <c r="EO484" s="45"/>
      <c r="EP484" s="45"/>
      <c r="EQ484" s="45"/>
      <c r="ER484" s="45"/>
      <c r="ES484" s="45"/>
      <c r="ET484" s="45"/>
      <c r="EU484" s="45"/>
      <c r="EV484" s="45"/>
      <c r="EW484" s="45"/>
      <c r="EX484" s="45"/>
      <c r="EY484" s="45"/>
      <c r="EZ484" s="45"/>
      <c r="FA484" s="45"/>
      <c r="FB484" s="45"/>
      <c r="FC484" s="45"/>
      <c r="FD484" s="45"/>
      <c r="FE484" s="45"/>
      <c r="FF484" s="45"/>
      <c r="FG484" s="45"/>
      <c r="FH484" s="45"/>
      <c r="FI484" s="45"/>
      <c r="FJ484" s="45"/>
      <c r="FK484" s="45"/>
      <c r="FL484" s="45"/>
      <c r="FM484" s="45"/>
      <c r="FN484" s="45"/>
      <c r="FO484" s="45"/>
      <c r="FP484" s="45"/>
      <c r="FQ484" s="45"/>
      <c r="FR484" s="45"/>
      <c r="FS484" s="45"/>
      <c r="FT484" s="45"/>
      <c r="FU484" s="45"/>
      <c r="FV484" s="45"/>
      <c r="FW484" s="45"/>
      <c r="FX484" s="45"/>
      <c r="FY484" s="45"/>
      <c r="FZ484" s="45"/>
      <c r="GA484" s="45"/>
      <c r="GB484" s="45"/>
      <c r="GC484" s="45"/>
      <c r="GD484" s="45"/>
      <c r="GE484" s="45"/>
      <c r="GF484" s="45"/>
      <c r="GG484" s="45"/>
      <c r="GH484" s="45"/>
      <c r="GI484" s="45"/>
      <c r="GJ484" s="45"/>
      <c r="GK484" s="45"/>
      <c r="GL484" s="45"/>
      <c r="GM484" s="45"/>
      <c r="GN484" s="45"/>
      <c r="GO484" s="45"/>
      <c r="GP484" s="45"/>
      <c r="GQ484" s="45"/>
      <c r="GR484" s="45"/>
      <c r="GS484" s="45"/>
      <c r="GT484" s="45"/>
      <c r="GU484" s="45"/>
      <c r="GV484" s="45"/>
      <c r="GW484" s="45"/>
      <c r="GX484" s="45"/>
      <c r="GY484" s="45"/>
      <c r="GZ484" s="45"/>
      <c r="HA484" s="45"/>
      <c r="HB484" s="45"/>
      <c r="HC484" s="45"/>
      <c r="HD484" s="45"/>
      <c r="HE484" s="45"/>
      <c r="HF484" s="45"/>
      <c r="HG484" s="45"/>
      <c r="HH484" s="45"/>
      <c r="HI484" s="45"/>
      <c r="HJ484" s="45"/>
      <c r="HK484" s="45"/>
      <c r="HL484" s="45"/>
      <c r="HM484" s="45"/>
      <c r="HN484" s="45"/>
      <c r="HO484" s="45"/>
      <c r="HP484" s="45"/>
      <c r="HQ484" s="45"/>
      <c r="HR484" s="45"/>
      <c r="HS484" s="45"/>
      <c r="HT484" s="45"/>
      <c r="HU484" s="45"/>
      <c r="HV484" s="45"/>
      <c r="HW484" s="45"/>
      <c r="HX484" s="45"/>
      <c r="HY484" s="45"/>
      <c r="HZ484" s="45"/>
      <c r="IA484" s="45"/>
      <c r="IB484" s="45"/>
      <c r="IC484" s="45"/>
      <c r="ID484" s="45"/>
      <c r="IE484" s="45"/>
    </row>
    <row r="485" spans="3:239" x14ac:dyDescent="0.25">
      <c r="C485" s="10"/>
      <c r="D485" s="10"/>
      <c r="E485" s="10"/>
      <c r="F485" s="10"/>
      <c r="G485" s="10"/>
      <c r="H485" s="10"/>
      <c r="I485" s="10"/>
      <c r="J485" s="10"/>
      <c r="BZ485" s="45"/>
      <c r="CA485" s="45"/>
      <c r="CB485" s="45"/>
      <c r="CC485" s="45"/>
      <c r="CD485" s="45"/>
      <c r="CE485" s="45"/>
      <c r="CF485" s="45"/>
      <c r="CG485" s="45"/>
      <c r="CH485" s="45"/>
      <c r="CI485" s="45"/>
      <c r="CJ485" s="45"/>
      <c r="CK485" s="45"/>
      <c r="CL485" s="45"/>
      <c r="CM485" s="45"/>
      <c r="CN485" s="45"/>
      <c r="CO485" s="45"/>
      <c r="CP485" s="45"/>
      <c r="CQ485" s="45"/>
      <c r="CR485" s="45"/>
      <c r="CS485" s="45"/>
      <c r="CT485" s="45"/>
      <c r="CU485" s="45"/>
      <c r="CV485" s="45"/>
      <c r="CW485" s="45"/>
      <c r="CX485" s="45"/>
      <c r="CY485" s="45"/>
      <c r="CZ485" s="45"/>
      <c r="DA485" s="45"/>
      <c r="DB485" s="45"/>
      <c r="DC485" s="45"/>
      <c r="DD485" s="45"/>
      <c r="DE485" s="45"/>
      <c r="DF485" s="45"/>
      <c r="DG485" s="45"/>
      <c r="DH485" s="45"/>
      <c r="DI485" s="45"/>
      <c r="DJ485" s="45"/>
      <c r="DK485" s="45"/>
      <c r="DL485" s="45"/>
      <c r="DM485" s="45"/>
      <c r="DN485" s="45"/>
      <c r="DO485" s="45"/>
      <c r="DP485" s="45"/>
      <c r="DQ485" s="45"/>
      <c r="DR485" s="45"/>
      <c r="DS485" s="45"/>
      <c r="DT485" s="45"/>
      <c r="DU485" s="45"/>
      <c r="DV485" s="45"/>
      <c r="DW485" s="45"/>
      <c r="DX485" s="45"/>
      <c r="DY485" s="45"/>
      <c r="DZ485" s="45"/>
      <c r="EA485" s="45"/>
      <c r="EB485" s="45"/>
      <c r="EC485" s="45"/>
      <c r="ED485" s="45"/>
      <c r="EE485" s="45"/>
      <c r="EF485" s="45"/>
      <c r="EG485" s="45"/>
      <c r="EH485" s="45"/>
      <c r="EI485" s="45"/>
      <c r="EJ485" s="45"/>
      <c r="EK485" s="45"/>
      <c r="EL485" s="45"/>
      <c r="EM485" s="45"/>
      <c r="EN485" s="45"/>
      <c r="EO485" s="45"/>
      <c r="EP485" s="45"/>
      <c r="EQ485" s="45"/>
      <c r="ER485" s="45"/>
      <c r="ES485" s="45"/>
      <c r="ET485" s="45"/>
      <c r="EU485" s="45"/>
      <c r="EV485" s="45"/>
      <c r="EW485" s="45"/>
      <c r="EX485" s="45"/>
      <c r="EY485" s="45"/>
      <c r="EZ485" s="45"/>
      <c r="FA485" s="45"/>
      <c r="FB485" s="45"/>
      <c r="FC485" s="45"/>
      <c r="FD485" s="45"/>
      <c r="FE485" s="45"/>
      <c r="FF485" s="45"/>
      <c r="FG485" s="45"/>
      <c r="FH485" s="45"/>
      <c r="FI485" s="45"/>
      <c r="FJ485" s="45"/>
      <c r="FK485" s="45"/>
      <c r="FL485" s="45"/>
      <c r="FM485" s="45"/>
      <c r="FN485" s="45"/>
      <c r="FO485" s="45"/>
      <c r="FP485" s="45"/>
      <c r="FQ485" s="45"/>
      <c r="FR485" s="45"/>
      <c r="FS485" s="45"/>
      <c r="FT485" s="45"/>
      <c r="FU485" s="45"/>
      <c r="FV485" s="45"/>
      <c r="FW485" s="45"/>
      <c r="FX485" s="45"/>
      <c r="FY485" s="45"/>
      <c r="FZ485" s="45"/>
      <c r="GA485" s="45"/>
      <c r="GB485" s="45"/>
      <c r="GC485" s="45"/>
      <c r="GD485" s="45"/>
      <c r="GE485" s="45"/>
      <c r="GF485" s="45"/>
      <c r="GG485" s="45"/>
      <c r="GH485" s="45"/>
      <c r="GI485" s="45"/>
      <c r="GJ485" s="45"/>
      <c r="GK485" s="45"/>
      <c r="GL485" s="45"/>
      <c r="GM485" s="45"/>
      <c r="GN485" s="45"/>
      <c r="GO485" s="45"/>
      <c r="GP485" s="45"/>
      <c r="GQ485" s="45"/>
      <c r="GR485" s="45"/>
      <c r="GS485" s="45"/>
      <c r="GT485" s="45"/>
      <c r="GU485" s="45"/>
      <c r="GV485" s="45"/>
      <c r="GW485" s="45"/>
      <c r="GX485" s="45"/>
      <c r="GY485" s="45"/>
      <c r="GZ485" s="45"/>
      <c r="HA485" s="45"/>
      <c r="HB485" s="45"/>
      <c r="HC485" s="45"/>
      <c r="HD485" s="45"/>
      <c r="HE485" s="45"/>
      <c r="HF485" s="45"/>
      <c r="HG485" s="45"/>
      <c r="HH485" s="45"/>
      <c r="HI485" s="45"/>
      <c r="HJ485" s="45"/>
      <c r="HK485" s="45"/>
      <c r="HL485" s="45"/>
      <c r="HM485" s="45"/>
      <c r="HN485" s="45"/>
      <c r="HO485" s="45"/>
      <c r="HP485" s="45"/>
      <c r="HQ485" s="45"/>
      <c r="HR485" s="45"/>
      <c r="HS485" s="45"/>
      <c r="HT485" s="45"/>
      <c r="HU485" s="45"/>
      <c r="HV485" s="45"/>
      <c r="HW485" s="45"/>
      <c r="HX485" s="45"/>
      <c r="HY485" s="45"/>
      <c r="HZ485" s="45"/>
      <c r="IA485" s="45"/>
      <c r="IB485" s="45"/>
      <c r="IC485" s="45"/>
      <c r="ID485" s="45"/>
      <c r="IE485" s="45"/>
    </row>
    <row r="486" spans="3:239" x14ac:dyDescent="0.25">
      <c r="C486" s="10"/>
      <c r="D486" s="10"/>
      <c r="E486" s="10"/>
      <c r="F486" s="10"/>
      <c r="G486" s="10"/>
      <c r="H486" s="10"/>
      <c r="I486" s="10"/>
      <c r="J486" s="10"/>
      <c r="BZ486" s="45"/>
      <c r="CA486" s="45"/>
      <c r="CB486" s="45"/>
      <c r="CC486" s="45"/>
      <c r="CD486" s="45"/>
      <c r="CE486" s="45"/>
      <c r="CF486" s="45"/>
      <c r="CG486" s="45"/>
      <c r="CH486" s="45"/>
      <c r="CI486" s="45"/>
      <c r="CJ486" s="45"/>
      <c r="CK486" s="45"/>
      <c r="CL486" s="45"/>
      <c r="CM486" s="45"/>
      <c r="CN486" s="45"/>
      <c r="CO486" s="45"/>
      <c r="CP486" s="45"/>
      <c r="CQ486" s="45"/>
      <c r="CR486" s="45"/>
      <c r="CS486" s="45"/>
      <c r="CT486" s="45"/>
      <c r="CU486" s="45"/>
      <c r="CV486" s="45"/>
      <c r="CW486" s="45"/>
      <c r="CX486" s="45"/>
      <c r="CY486" s="45"/>
      <c r="CZ486" s="45"/>
      <c r="DA486" s="45"/>
      <c r="DB486" s="45"/>
      <c r="DC486" s="45"/>
      <c r="DD486" s="45"/>
      <c r="DE486" s="45"/>
      <c r="DF486" s="45"/>
      <c r="DG486" s="45"/>
      <c r="DH486" s="45"/>
      <c r="DI486" s="45"/>
      <c r="DJ486" s="45"/>
      <c r="DK486" s="45"/>
      <c r="DL486" s="45"/>
      <c r="DM486" s="45"/>
      <c r="DN486" s="45"/>
      <c r="DO486" s="45"/>
      <c r="DP486" s="45"/>
      <c r="DQ486" s="45"/>
      <c r="DR486" s="45"/>
      <c r="DS486" s="45"/>
      <c r="DT486" s="45"/>
      <c r="DU486" s="45"/>
      <c r="DV486" s="45"/>
      <c r="DW486" s="45"/>
      <c r="DX486" s="45"/>
      <c r="DY486" s="45"/>
      <c r="DZ486" s="45"/>
      <c r="EA486" s="45"/>
      <c r="EB486" s="45"/>
      <c r="EC486" s="45"/>
      <c r="ED486" s="45"/>
      <c r="EE486" s="45"/>
      <c r="EF486" s="45"/>
      <c r="EG486" s="45"/>
      <c r="EH486" s="45"/>
      <c r="EI486" s="45"/>
      <c r="EJ486" s="45"/>
      <c r="EK486" s="45"/>
      <c r="EL486" s="45"/>
      <c r="EM486" s="45"/>
      <c r="EN486" s="45"/>
      <c r="EO486" s="45"/>
      <c r="EP486" s="45"/>
      <c r="EQ486" s="45"/>
      <c r="ER486" s="45"/>
      <c r="ES486" s="45"/>
      <c r="ET486" s="45"/>
      <c r="EU486" s="45"/>
      <c r="EV486" s="45"/>
      <c r="EW486" s="45"/>
      <c r="EX486" s="45"/>
      <c r="EY486" s="45"/>
      <c r="EZ486" s="45"/>
      <c r="FA486" s="45"/>
      <c r="FB486" s="45"/>
      <c r="FC486" s="45"/>
      <c r="FD486" s="45"/>
      <c r="FE486" s="45"/>
      <c r="FF486" s="45"/>
      <c r="FG486" s="45"/>
      <c r="FH486" s="45"/>
      <c r="FI486" s="45"/>
      <c r="FJ486" s="45"/>
      <c r="FK486" s="45"/>
      <c r="FL486" s="45"/>
      <c r="FM486" s="45"/>
      <c r="FN486" s="45"/>
      <c r="FO486" s="45"/>
      <c r="FP486" s="45"/>
      <c r="FQ486" s="45"/>
      <c r="FR486" s="45"/>
      <c r="FS486" s="45"/>
      <c r="FT486" s="45"/>
      <c r="FU486" s="45"/>
      <c r="FV486" s="45"/>
      <c r="FW486" s="45"/>
      <c r="FX486" s="45"/>
      <c r="FY486" s="45"/>
      <c r="FZ486" s="45"/>
      <c r="GA486" s="45"/>
      <c r="GB486" s="45"/>
      <c r="GC486" s="45"/>
      <c r="GD486" s="45"/>
      <c r="GE486" s="45"/>
      <c r="GF486" s="45"/>
      <c r="GG486" s="45"/>
      <c r="GH486" s="45"/>
      <c r="GI486" s="45"/>
      <c r="GJ486" s="45"/>
      <c r="GK486" s="45"/>
      <c r="GL486" s="45"/>
      <c r="GM486" s="45"/>
      <c r="GN486" s="45"/>
      <c r="GO486" s="45"/>
      <c r="GP486" s="45"/>
      <c r="GQ486" s="45"/>
      <c r="GR486" s="45"/>
      <c r="GS486" s="45"/>
      <c r="GT486" s="45"/>
      <c r="GU486" s="45"/>
      <c r="GV486" s="45"/>
      <c r="GW486" s="45"/>
      <c r="GX486" s="45"/>
      <c r="GY486" s="45"/>
      <c r="GZ486" s="45"/>
      <c r="HA486" s="45"/>
      <c r="HB486" s="45"/>
      <c r="HC486" s="45"/>
      <c r="HD486" s="45"/>
      <c r="HE486" s="45"/>
      <c r="HF486" s="45"/>
      <c r="HG486" s="45"/>
      <c r="HH486" s="45"/>
      <c r="HI486" s="45"/>
      <c r="HJ486" s="45"/>
      <c r="HK486" s="45"/>
      <c r="HL486" s="45"/>
      <c r="HM486" s="45"/>
      <c r="HN486" s="45"/>
      <c r="HO486" s="45"/>
      <c r="HP486" s="45"/>
      <c r="HQ486" s="45"/>
      <c r="HR486" s="45"/>
      <c r="HS486" s="45"/>
      <c r="HT486" s="45"/>
      <c r="HU486" s="45"/>
      <c r="HV486" s="45"/>
      <c r="HW486" s="45"/>
      <c r="HX486" s="45"/>
      <c r="HY486" s="45"/>
      <c r="HZ486" s="45"/>
      <c r="IA486" s="45"/>
      <c r="IB486" s="45"/>
      <c r="IC486" s="45"/>
      <c r="ID486" s="45"/>
      <c r="IE486" s="45"/>
    </row>
    <row r="487" spans="3:239" x14ac:dyDescent="0.25">
      <c r="C487" s="10"/>
      <c r="D487" s="10"/>
      <c r="E487" s="10"/>
      <c r="F487" s="10"/>
      <c r="G487" s="10"/>
      <c r="H487" s="10"/>
      <c r="I487" s="10"/>
      <c r="J487" s="10"/>
      <c r="BZ487" s="45"/>
      <c r="CA487" s="45"/>
      <c r="CB487" s="45"/>
      <c r="CC487" s="45"/>
      <c r="CD487" s="45"/>
      <c r="CE487" s="45"/>
      <c r="CF487" s="45"/>
      <c r="CG487" s="45"/>
      <c r="CH487" s="45"/>
      <c r="CI487" s="45"/>
      <c r="CJ487" s="45"/>
      <c r="CK487" s="45"/>
      <c r="CL487" s="45"/>
      <c r="CM487" s="45"/>
      <c r="CN487" s="45"/>
      <c r="CO487" s="45"/>
      <c r="CP487" s="45"/>
      <c r="CQ487" s="45"/>
      <c r="CR487" s="45"/>
      <c r="CS487" s="45"/>
      <c r="CT487" s="45"/>
      <c r="CU487" s="45"/>
      <c r="CV487" s="45"/>
      <c r="CW487" s="45"/>
      <c r="CX487" s="45"/>
      <c r="CY487" s="45"/>
      <c r="CZ487" s="45"/>
      <c r="DA487" s="45"/>
      <c r="DB487" s="45"/>
      <c r="DC487" s="45"/>
      <c r="DD487" s="45"/>
      <c r="DE487" s="45"/>
      <c r="DF487" s="45"/>
      <c r="DG487" s="45"/>
      <c r="DH487" s="45"/>
      <c r="DI487" s="45"/>
      <c r="DJ487" s="45"/>
      <c r="DK487" s="45"/>
      <c r="DL487" s="45"/>
      <c r="DM487" s="45"/>
      <c r="DN487" s="45"/>
      <c r="DO487" s="45"/>
      <c r="DP487" s="45"/>
      <c r="DQ487" s="45"/>
      <c r="DR487" s="45"/>
      <c r="DS487" s="45"/>
      <c r="DT487" s="45"/>
      <c r="DU487" s="45"/>
      <c r="DV487" s="45"/>
      <c r="DW487" s="45"/>
      <c r="DX487" s="45"/>
      <c r="DY487" s="45"/>
      <c r="DZ487" s="45"/>
      <c r="EA487" s="45"/>
      <c r="EB487" s="45"/>
      <c r="EC487" s="45"/>
      <c r="ED487" s="45"/>
      <c r="EE487" s="45"/>
      <c r="EF487" s="45"/>
      <c r="EG487" s="45"/>
      <c r="EH487" s="45"/>
      <c r="EI487" s="45"/>
      <c r="EJ487" s="45"/>
      <c r="EK487" s="45"/>
      <c r="EL487" s="45"/>
      <c r="EM487" s="45"/>
      <c r="EN487" s="45"/>
      <c r="EO487" s="45"/>
      <c r="EP487" s="45"/>
      <c r="EQ487" s="45"/>
      <c r="ER487" s="45"/>
      <c r="ES487" s="45"/>
      <c r="ET487" s="45"/>
      <c r="EU487" s="45"/>
      <c r="EV487" s="45"/>
      <c r="EW487" s="45"/>
      <c r="EX487" s="45"/>
      <c r="EY487" s="45"/>
      <c r="EZ487" s="45"/>
      <c r="FA487" s="45"/>
      <c r="FB487" s="45"/>
      <c r="FC487" s="45"/>
      <c r="FD487" s="45"/>
      <c r="FE487" s="45"/>
      <c r="FF487" s="45"/>
      <c r="FG487" s="45"/>
      <c r="FH487" s="45"/>
      <c r="FI487" s="45"/>
      <c r="FJ487" s="45"/>
      <c r="FK487" s="45"/>
      <c r="FL487" s="45"/>
      <c r="FM487" s="45"/>
      <c r="FN487" s="45"/>
      <c r="FO487" s="45"/>
      <c r="FP487" s="45"/>
      <c r="FQ487" s="45"/>
      <c r="FR487" s="45"/>
      <c r="FS487" s="45"/>
      <c r="FT487" s="45"/>
      <c r="FU487" s="45"/>
      <c r="FV487" s="45"/>
      <c r="FW487" s="45"/>
      <c r="FX487" s="45"/>
      <c r="FY487" s="45"/>
      <c r="FZ487" s="45"/>
      <c r="GA487" s="45"/>
      <c r="GB487" s="45"/>
      <c r="GC487" s="45"/>
      <c r="GD487" s="45"/>
      <c r="GE487" s="45"/>
      <c r="GF487" s="45"/>
      <c r="GG487" s="45"/>
      <c r="GH487" s="45"/>
      <c r="GI487" s="45"/>
      <c r="GJ487" s="45"/>
      <c r="GK487" s="45"/>
      <c r="GL487" s="45"/>
      <c r="GM487" s="45"/>
      <c r="GN487" s="45"/>
      <c r="GO487" s="45"/>
      <c r="GP487" s="45"/>
      <c r="GQ487" s="45"/>
      <c r="GR487" s="45"/>
      <c r="GS487" s="45"/>
      <c r="GT487" s="45"/>
      <c r="GU487" s="45"/>
      <c r="GV487" s="45"/>
      <c r="GW487" s="45"/>
      <c r="GX487" s="45"/>
      <c r="GY487" s="45"/>
      <c r="GZ487" s="45"/>
      <c r="HA487" s="45"/>
      <c r="HB487" s="45"/>
      <c r="HC487" s="45"/>
      <c r="HD487" s="45"/>
      <c r="HE487" s="45"/>
      <c r="HF487" s="45"/>
      <c r="HG487" s="45"/>
      <c r="HH487" s="45"/>
      <c r="HI487" s="45"/>
      <c r="HJ487" s="45"/>
      <c r="HK487" s="45"/>
      <c r="HL487" s="45"/>
      <c r="HM487" s="45"/>
      <c r="HN487" s="45"/>
      <c r="HO487" s="45"/>
      <c r="HP487" s="45"/>
      <c r="HQ487" s="45"/>
      <c r="HR487" s="45"/>
      <c r="HS487" s="45"/>
      <c r="HT487" s="45"/>
      <c r="HU487" s="45"/>
      <c r="HV487" s="45"/>
      <c r="HW487" s="45"/>
      <c r="HX487" s="45"/>
      <c r="HY487" s="45"/>
      <c r="HZ487" s="45"/>
      <c r="IA487" s="45"/>
      <c r="IB487" s="45"/>
      <c r="IC487" s="45"/>
      <c r="ID487" s="45"/>
      <c r="IE487" s="45"/>
    </row>
    <row r="488" spans="3:239" x14ac:dyDescent="0.25">
      <c r="C488" s="10"/>
      <c r="D488" s="10"/>
      <c r="E488" s="10"/>
      <c r="F488" s="10"/>
      <c r="G488" s="10"/>
      <c r="H488" s="10"/>
      <c r="I488" s="10"/>
      <c r="J488" s="10"/>
      <c r="BZ488" s="45"/>
      <c r="CA488" s="45"/>
      <c r="CB488" s="45"/>
      <c r="CC488" s="45"/>
      <c r="CD488" s="45"/>
      <c r="CE488" s="45"/>
      <c r="CF488" s="45"/>
      <c r="CG488" s="45"/>
      <c r="CH488" s="45"/>
      <c r="CI488" s="45"/>
      <c r="CJ488" s="45"/>
      <c r="CK488" s="45"/>
      <c r="CL488" s="45"/>
      <c r="CM488" s="45"/>
      <c r="CN488" s="45"/>
      <c r="CO488" s="45"/>
      <c r="CP488" s="45"/>
      <c r="CQ488" s="45"/>
      <c r="CR488" s="45"/>
      <c r="CS488" s="45"/>
      <c r="CT488" s="45"/>
      <c r="CU488" s="45"/>
      <c r="CV488" s="45"/>
      <c r="CW488" s="45"/>
      <c r="CX488" s="45"/>
      <c r="CY488" s="45"/>
      <c r="CZ488" s="45"/>
      <c r="DA488" s="45"/>
      <c r="DB488" s="45"/>
      <c r="DC488" s="45"/>
      <c r="DD488" s="45"/>
      <c r="DE488" s="45"/>
      <c r="DF488" s="45"/>
      <c r="DG488" s="45"/>
      <c r="DH488" s="45"/>
      <c r="DI488" s="45"/>
      <c r="DJ488" s="45"/>
      <c r="DK488" s="45"/>
      <c r="DL488" s="45"/>
      <c r="DM488" s="45"/>
      <c r="DN488" s="45"/>
      <c r="DO488" s="45"/>
      <c r="DP488" s="45"/>
      <c r="DQ488" s="45"/>
      <c r="DR488" s="45"/>
      <c r="DS488" s="45"/>
      <c r="DT488" s="45"/>
      <c r="DU488" s="45"/>
      <c r="DV488" s="45"/>
      <c r="DW488" s="45"/>
      <c r="DX488" s="45"/>
      <c r="DY488" s="45"/>
      <c r="DZ488" s="45"/>
      <c r="EA488" s="45"/>
      <c r="EB488" s="45"/>
      <c r="EC488" s="45"/>
      <c r="ED488" s="45"/>
      <c r="EE488" s="45"/>
      <c r="EF488" s="45"/>
      <c r="EG488" s="45"/>
      <c r="EH488" s="45"/>
      <c r="EI488" s="45"/>
      <c r="EJ488" s="45"/>
      <c r="EK488" s="45"/>
      <c r="EL488" s="45"/>
      <c r="EM488" s="45"/>
      <c r="EN488" s="45"/>
      <c r="EO488" s="45"/>
      <c r="EP488" s="45"/>
      <c r="EQ488" s="45"/>
      <c r="ER488" s="45"/>
      <c r="ES488" s="45"/>
      <c r="ET488" s="45"/>
      <c r="EU488" s="45"/>
      <c r="EV488" s="45"/>
      <c r="EW488" s="45"/>
      <c r="EX488" s="45"/>
      <c r="EY488" s="45"/>
      <c r="EZ488" s="45"/>
      <c r="FA488" s="45"/>
      <c r="FB488" s="45"/>
      <c r="FC488" s="45"/>
      <c r="FD488" s="45"/>
      <c r="FE488" s="45"/>
      <c r="FF488" s="45"/>
      <c r="FG488" s="45"/>
      <c r="FH488" s="45"/>
      <c r="FI488" s="45"/>
      <c r="FJ488" s="45"/>
      <c r="FK488" s="45"/>
      <c r="FL488" s="45"/>
      <c r="FM488" s="45"/>
      <c r="FN488" s="45"/>
      <c r="FO488" s="45"/>
      <c r="FP488" s="45"/>
      <c r="FQ488" s="45"/>
      <c r="FR488" s="45"/>
      <c r="FS488" s="45"/>
      <c r="FT488" s="45"/>
      <c r="FU488" s="45"/>
      <c r="FV488" s="45"/>
      <c r="FW488" s="45"/>
      <c r="FX488" s="45"/>
      <c r="FY488" s="45"/>
      <c r="FZ488" s="45"/>
      <c r="GA488" s="45"/>
      <c r="GB488" s="45"/>
      <c r="GC488" s="45"/>
      <c r="GD488" s="45"/>
      <c r="GE488" s="45"/>
      <c r="GF488" s="45"/>
      <c r="GG488" s="45"/>
      <c r="GH488" s="45"/>
      <c r="GI488" s="45"/>
      <c r="GJ488" s="45"/>
      <c r="GK488" s="45"/>
      <c r="GL488" s="45"/>
      <c r="GM488" s="45"/>
      <c r="GN488" s="45"/>
      <c r="GO488" s="45"/>
      <c r="GP488" s="45"/>
      <c r="GQ488" s="45"/>
      <c r="GR488" s="45"/>
      <c r="GS488" s="45"/>
      <c r="GT488" s="45"/>
      <c r="GU488" s="45"/>
      <c r="GV488" s="45"/>
      <c r="GW488" s="45"/>
      <c r="GX488" s="45"/>
      <c r="GY488" s="45"/>
      <c r="GZ488" s="45"/>
      <c r="HA488" s="45"/>
      <c r="HB488" s="45"/>
      <c r="HC488" s="45"/>
      <c r="HD488" s="45"/>
      <c r="HE488" s="45"/>
      <c r="HF488" s="45"/>
      <c r="HG488" s="45"/>
      <c r="HH488" s="45"/>
      <c r="HI488" s="45"/>
      <c r="HJ488" s="45"/>
      <c r="HK488" s="45"/>
      <c r="HL488" s="45"/>
      <c r="HM488" s="45"/>
      <c r="HN488" s="45"/>
      <c r="HO488" s="45"/>
      <c r="HP488" s="45"/>
      <c r="HQ488" s="45"/>
      <c r="HR488" s="45"/>
      <c r="HS488" s="45"/>
      <c r="HT488" s="45"/>
      <c r="HU488" s="45"/>
      <c r="HV488" s="45"/>
      <c r="HW488" s="45"/>
      <c r="HX488" s="45"/>
      <c r="HY488" s="45"/>
      <c r="HZ488" s="45"/>
      <c r="IA488" s="45"/>
      <c r="IB488" s="45"/>
      <c r="IC488" s="45"/>
      <c r="ID488" s="45"/>
      <c r="IE488" s="45"/>
    </row>
    <row r="489" spans="3:239" x14ac:dyDescent="0.25">
      <c r="C489" s="10"/>
      <c r="D489" s="10"/>
      <c r="E489" s="10"/>
      <c r="F489" s="10"/>
      <c r="G489" s="10"/>
      <c r="H489" s="10"/>
      <c r="I489" s="10"/>
      <c r="J489" s="10"/>
      <c r="BZ489" s="45"/>
      <c r="CA489" s="45"/>
      <c r="CB489" s="45"/>
      <c r="CC489" s="45"/>
      <c r="CD489" s="45"/>
      <c r="CE489" s="45"/>
      <c r="CF489" s="45"/>
      <c r="CG489" s="45"/>
      <c r="CH489" s="45"/>
      <c r="CI489" s="45"/>
      <c r="CJ489" s="45"/>
      <c r="CK489" s="45"/>
      <c r="CL489" s="45"/>
      <c r="CM489" s="45"/>
      <c r="CN489" s="45"/>
      <c r="CO489" s="45"/>
      <c r="CP489" s="45"/>
      <c r="CQ489" s="45"/>
      <c r="CR489" s="45"/>
      <c r="CS489" s="45"/>
      <c r="CT489" s="45"/>
      <c r="CU489" s="45"/>
      <c r="CV489" s="45"/>
      <c r="CW489" s="45"/>
      <c r="CX489" s="45"/>
      <c r="CY489" s="45"/>
      <c r="CZ489" s="45"/>
      <c r="DA489" s="45"/>
      <c r="DB489" s="45"/>
      <c r="DC489" s="45"/>
      <c r="DD489" s="45"/>
      <c r="DE489" s="45"/>
      <c r="DF489" s="45"/>
      <c r="DG489" s="45"/>
      <c r="DH489" s="45"/>
      <c r="DI489" s="45"/>
      <c r="DJ489" s="45"/>
      <c r="DK489" s="45"/>
      <c r="DL489" s="45"/>
      <c r="DM489" s="45"/>
      <c r="DN489" s="45"/>
      <c r="DO489" s="45"/>
      <c r="DP489" s="45"/>
      <c r="DQ489" s="45"/>
      <c r="DR489" s="45"/>
      <c r="DS489" s="45"/>
      <c r="DT489" s="45"/>
      <c r="DU489" s="45"/>
      <c r="DV489" s="45"/>
      <c r="DW489" s="45"/>
      <c r="DX489" s="45"/>
      <c r="DY489" s="45"/>
      <c r="DZ489" s="45"/>
      <c r="EA489" s="45"/>
      <c r="EB489" s="45"/>
      <c r="EC489" s="45"/>
      <c r="ED489" s="45"/>
      <c r="EE489" s="45"/>
      <c r="EF489" s="45"/>
      <c r="EG489" s="45"/>
      <c r="EH489" s="45"/>
      <c r="EI489" s="45"/>
      <c r="EJ489" s="45"/>
      <c r="EK489" s="45"/>
      <c r="EL489" s="45"/>
      <c r="EM489" s="45"/>
      <c r="EN489" s="45"/>
      <c r="EO489" s="45"/>
      <c r="EP489" s="45"/>
      <c r="EQ489" s="45"/>
      <c r="ER489" s="45"/>
      <c r="ES489" s="45"/>
      <c r="ET489" s="45"/>
      <c r="EU489" s="45"/>
      <c r="EV489" s="45"/>
      <c r="EW489" s="45"/>
      <c r="EX489" s="45"/>
      <c r="EY489" s="45"/>
      <c r="EZ489" s="45"/>
      <c r="FA489" s="45"/>
      <c r="FB489" s="45"/>
      <c r="FC489" s="45"/>
      <c r="FD489" s="45"/>
      <c r="FE489" s="45"/>
      <c r="FF489" s="45"/>
      <c r="FG489" s="45"/>
      <c r="FH489" s="45"/>
      <c r="FI489" s="45"/>
      <c r="FJ489" s="45"/>
      <c r="FK489" s="45"/>
      <c r="FL489" s="45"/>
      <c r="FM489" s="45"/>
      <c r="FN489" s="45"/>
      <c r="FO489" s="45"/>
      <c r="FP489" s="45"/>
      <c r="FQ489" s="45"/>
      <c r="FR489" s="45"/>
      <c r="FS489" s="45"/>
      <c r="FT489" s="45"/>
      <c r="FU489" s="45"/>
      <c r="FV489" s="45"/>
      <c r="FW489" s="45"/>
      <c r="FX489" s="45"/>
      <c r="FY489" s="45"/>
      <c r="FZ489" s="45"/>
      <c r="GA489" s="45"/>
      <c r="GB489" s="45"/>
      <c r="GC489" s="45"/>
      <c r="GD489" s="45"/>
      <c r="GE489" s="45"/>
      <c r="GF489" s="45"/>
      <c r="GG489" s="45"/>
      <c r="GH489" s="45"/>
      <c r="GI489" s="45"/>
      <c r="GJ489" s="45"/>
      <c r="GK489" s="45"/>
      <c r="GL489" s="45"/>
      <c r="GM489" s="45"/>
      <c r="GN489" s="45"/>
      <c r="GO489" s="45"/>
      <c r="GP489" s="45"/>
      <c r="GQ489" s="45"/>
      <c r="GR489" s="45"/>
      <c r="GS489" s="45"/>
      <c r="GT489" s="45"/>
      <c r="GU489" s="45"/>
      <c r="GV489" s="45"/>
      <c r="GW489" s="45"/>
      <c r="GX489" s="45"/>
      <c r="GY489" s="45"/>
      <c r="GZ489" s="45"/>
      <c r="HA489" s="45"/>
      <c r="HB489" s="45"/>
      <c r="HC489" s="45"/>
      <c r="HD489" s="45"/>
      <c r="HE489" s="45"/>
      <c r="HF489" s="45"/>
      <c r="HG489" s="45"/>
      <c r="HH489" s="45"/>
      <c r="HI489" s="45"/>
      <c r="HJ489" s="45"/>
      <c r="HK489" s="45"/>
      <c r="HL489" s="45"/>
      <c r="HM489" s="45"/>
      <c r="HN489" s="45"/>
      <c r="HO489" s="45"/>
      <c r="HP489" s="45"/>
      <c r="HQ489" s="45"/>
      <c r="HR489" s="45"/>
      <c r="HS489" s="45"/>
      <c r="HT489" s="45"/>
      <c r="HU489" s="45"/>
      <c r="HV489" s="45"/>
      <c r="HW489" s="45"/>
      <c r="HX489" s="45"/>
      <c r="HY489" s="45"/>
      <c r="HZ489" s="45"/>
      <c r="IA489" s="45"/>
      <c r="IB489" s="45"/>
      <c r="IC489" s="45"/>
      <c r="ID489" s="45"/>
      <c r="IE489" s="45"/>
    </row>
    <row r="490" spans="3:239" x14ac:dyDescent="0.25">
      <c r="C490" s="10"/>
      <c r="D490" s="10"/>
      <c r="E490" s="10"/>
      <c r="F490" s="10"/>
      <c r="G490" s="10"/>
      <c r="H490" s="10"/>
      <c r="I490" s="10"/>
      <c r="J490" s="10"/>
      <c r="BZ490" s="45"/>
      <c r="CA490" s="45"/>
      <c r="CB490" s="45"/>
      <c r="CC490" s="45"/>
      <c r="CD490" s="45"/>
      <c r="CE490" s="45"/>
      <c r="CF490" s="45"/>
      <c r="CG490" s="45"/>
      <c r="CH490" s="45"/>
      <c r="CI490" s="45"/>
      <c r="CJ490" s="45"/>
      <c r="CK490" s="45"/>
      <c r="CL490" s="45"/>
      <c r="CM490" s="45"/>
      <c r="CN490" s="45"/>
      <c r="CO490" s="45"/>
      <c r="CP490" s="45"/>
      <c r="CQ490" s="45"/>
      <c r="CR490" s="45"/>
      <c r="CS490" s="45"/>
      <c r="CT490" s="45"/>
      <c r="CU490" s="45"/>
      <c r="CV490" s="45"/>
      <c r="CW490" s="45"/>
      <c r="CX490" s="45"/>
      <c r="CY490" s="45"/>
      <c r="CZ490" s="45"/>
      <c r="DA490" s="45"/>
      <c r="DB490" s="45"/>
      <c r="DC490" s="45"/>
      <c r="DD490" s="45"/>
      <c r="DE490" s="45"/>
      <c r="DF490" s="45"/>
      <c r="DG490" s="45"/>
      <c r="DH490" s="45"/>
      <c r="DI490" s="45"/>
      <c r="DJ490" s="45"/>
      <c r="DK490" s="45"/>
      <c r="DL490" s="45"/>
      <c r="DM490" s="45"/>
      <c r="DN490" s="45"/>
      <c r="DO490" s="45"/>
      <c r="DP490" s="45"/>
      <c r="DQ490" s="45"/>
      <c r="DR490" s="45"/>
      <c r="DS490" s="45"/>
      <c r="DT490" s="45"/>
      <c r="DU490" s="45"/>
      <c r="DV490" s="45"/>
      <c r="DW490" s="45"/>
      <c r="DX490" s="45"/>
      <c r="DY490" s="45"/>
      <c r="DZ490" s="45"/>
      <c r="EA490" s="45"/>
      <c r="EB490" s="45"/>
      <c r="EC490" s="45"/>
      <c r="ED490" s="45"/>
      <c r="EE490" s="45"/>
      <c r="EF490" s="45"/>
      <c r="EG490" s="45"/>
      <c r="EH490" s="45"/>
      <c r="EI490" s="45"/>
      <c r="EJ490" s="45"/>
      <c r="EK490" s="45"/>
      <c r="EL490" s="45"/>
      <c r="EM490" s="45"/>
      <c r="EN490" s="45"/>
      <c r="EO490" s="45"/>
      <c r="EP490" s="45"/>
      <c r="EQ490" s="45"/>
      <c r="ER490" s="45"/>
      <c r="ES490" s="45"/>
      <c r="ET490" s="45"/>
      <c r="EU490" s="45"/>
      <c r="EV490" s="45"/>
      <c r="EW490" s="45"/>
      <c r="EX490" s="45"/>
      <c r="EY490" s="45"/>
      <c r="EZ490" s="45"/>
      <c r="FA490" s="45"/>
      <c r="FB490" s="45"/>
      <c r="FC490" s="45"/>
      <c r="FD490" s="45"/>
      <c r="FE490" s="45"/>
      <c r="FF490" s="45"/>
      <c r="FG490" s="45"/>
      <c r="FH490" s="45"/>
      <c r="FI490" s="45"/>
      <c r="FJ490" s="45"/>
      <c r="FK490" s="45"/>
      <c r="FL490" s="45"/>
      <c r="FM490" s="45"/>
      <c r="FN490" s="45"/>
      <c r="FO490" s="45"/>
      <c r="FP490" s="45"/>
      <c r="FQ490" s="45"/>
      <c r="FR490" s="45"/>
      <c r="FS490" s="45"/>
      <c r="FT490" s="45"/>
      <c r="FU490" s="45"/>
      <c r="FV490" s="45"/>
      <c r="FW490" s="45"/>
      <c r="FX490" s="45"/>
      <c r="FY490" s="45"/>
      <c r="FZ490" s="45"/>
      <c r="GA490" s="45"/>
      <c r="GB490" s="45"/>
      <c r="GC490" s="45"/>
      <c r="GD490" s="45"/>
      <c r="GE490" s="45"/>
      <c r="GF490" s="45"/>
      <c r="GG490" s="45"/>
      <c r="GH490" s="45"/>
      <c r="GI490" s="45"/>
      <c r="GJ490" s="45"/>
      <c r="GK490" s="45"/>
      <c r="GL490" s="45"/>
      <c r="GM490" s="45"/>
      <c r="GN490" s="45"/>
      <c r="GO490" s="45"/>
      <c r="GP490" s="45"/>
      <c r="GQ490" s="45"/>
      <c r="GR490" s="45"/>
      <c r="GS490" s="45"/>
      <c r="GT490" s="45"/>
      <c r="GU490" s="45"/>
      <c r="GV490" s="45"/>
      <c r="GW490" s="45"/>
      <c r="GX490" s="45"/>
      <c r="GY490" s="45"/>
      <c r="GZ490" s="45"/>
      <c r="HA490" s="45"/>
      <c r="HB490" s="45"/>
      <c r="HC490" s="45"/>
      <c r="HD490" s="45"/>
      <c r="HE490" s="45"/>
      <c r="HF490" s="45"/>
      <c r="HG490" s="45"/>
      <c r="HH490" s="45"/>
      <c r="HI490" s="45"/>
      <c r="HJ490" s="45"/>
      <c r="HK490" s="45"/>
      <c r="HL490" s="45"/>
      <c r="HM490" s="45"/>
      <c r="HN490" s="45"/>
      <c r="HO490" s="45"/>
      <c r="HP490" s="45"/>
      <c r="HQ490" s="45"/>
      <c r="HR490" s="45"/>
      <c r="HS490" s="45"/>
      <c r="HT490" s="45"/>
      <c r="HU490" s="45"/>
      <c r="HV490" s="45"/>
      <c r="HW490" s="45"/>
      <c r="HX490" s="45"/>
      <c r="HY490" s="45"/>
      <c r="HZ490" s="45"/>
      <c r="IA490" s="45"/>
      <c r="IB490" s="45"/>
      <c r="IC490" s="45"/>
      <c r="ID490" s="45"/>
      <c r="IE490" s="45"/>
    </row>
    <row r="491" spans="3:239" x14ac:dyDescent="0.25">
      <c r="C491" s="10"/>
      <c r="D491" s="10"/>
      <c r="E491" s="10"/>
      <c r="F491" s="10"/>
      <c r="G491" s="10"/>
      <c r="H491" s="10"/>
      <c r="I491" s="10"/>
      <c r="J491" s="10"/>
      <c r="BZ491" s="45"/>
      <c r="CA491" s="45"/>
      <c r="CB491" s="45"/>
      <c r="CC491" s="45"/>
      <c r="CD491" s="45"/>
      <c r="CE491" s="45"/>
      <c r="CF491" s="45"/>
      <c r="CG491" s="45"/>
      <c r="CH491" s="45"/>
      <c r="CI491" s="45"/>
      <c r="CJ491" s="45"/>
      <c r="CK491" s="45"/>
      <c r="CL491" s="45"/>
      <c r="CM491" s="45"/>
      <c r="CN491" s="45"/>
      <c r="CO491" s="45"/>
      <c r="CP491" s="45"/>
      <c r="CQ491" s="45"/>
      <c r="CR491" s="45"/>
      <c r="CS491" s="45"/>
      <c r="CT491" s="45"/>
      <c r="CU491" s="45"/>
      <c r="CV491" s="45"/>
      <c r="CW491" s="45"/>
      <c r="CX491" s="45"/>
      <c r="CY491" s="45"/>
      <c r="CZ491" s="45"/>
      <c r="DA491" s="45"/>
      <c r="DB491" s="45"/>
      <c r="DC491" s="45"/>
      <c r="DD491" s="45"/>
      <c r="DE491" s="45"/>
      <c r="DF491" s="45"/>
      <c r="DG491" s="45"/>
      <c r="DH491" s="45"/>
      <c r="DI491" s="45"/>
      <c r="DJ491" s="45"/>
      <c r="DK491" s="45"/>
      <c r="DL491" s="45"/>
      <c r="DM491" s="45"/>
      <c r="DN491" s="45"/>
      <c r="DO491" s="45"/>
      <c r="DP491" s="45"/>
      <c r="DQ491" s="45"/>
      <c r="DR491" s="45"/>
      <c r="DS491" s="45"/>
      <c r="DT491" s="45"/>
      <c r="DU491" s="45"/>
      <c r="DV491" s="45"/>
      <c r="DW491" s="45"/>
      <c r="DX491" s="45"/>
      <c r="DY491" s="45"/>
      <c r="DZ491" s="45"/>
      <c r="EA491" s="45"/>
      <c r="EB491" s="45"/>
      <c r="EC491" s="45"/>
      <c r="ED491" s="45"/>
      <c r="EE491" s="45"/>
      <c r="EF491" s="45"/>
      <c r="EG491" s="45"/>
      <c r="EH491" s="45"/>
      <c r="EI491" s="45"/>
      <c r="EJ491" s="45"/>
      <c r="EK491" s="45"/>
      <c r="EL491" s="45"/>
      <c r="EM491" s="45"/>
      <c r="EN491" s="45"/>
      <c r="EO491" s="45"/>
      <c r="EP491" s="45"/>
      <c r="EQ491" s="45"/>
      <c r="ER491" s="45"/>
      <c r="ES491" s="45"/>
      <c r="ET491" s="45"/>
      <c r="EU491" s="45"/>
      <c r="EV491" s="45"/>
      <c r="EW491" s="45"/>
      <c r="EX491" s="45"/>
      <c r="EY491" s="45"/>
      <c r="EZ491" s="45"/>
      <c r="FA491" s="45"/>
      <c r="FB491" s="45"/>
      <c r="FC491" s="45"/>
      <c r="FD491" s="45"/>
      <c r="FE491" s="45"/>
      <c r="FF491" s="45"/>
      <c r="FG491" s="45"/>
      <c r="FH491" s="45"/>
      <c r="FI491" s="45"/>
      <c r="FJ491" s="45"/>
      <c r="FK491" s="45"/>
      <c r="FL491" s="45"/>
      <c r="FM491" s="45"/>
      <c r="FN491" s="45"/>
      <c r="FO491" s="45"/>
      <c r="FP491" s="45"/>
      <c r="FQ491" s="45"/>
      <c r="FR491" s="45"/>
      <c r="FS491" s="45"/>
      <c r="FT491" s="45"/>
      <c r="FU491" s="45"/>
      <c r="FV491" s="45"/>
      <c r="FW491" s="45"/>
      <c r="FX491" s="45"/>
      <c r="FY491" s="45"/>
      <c r="FZ491" s="45"/>
      <c r="GA491" s="45"/>
      <c r="GB491" s="45"/>
      <c r="GC491" s="45"/>
      <c r="GD491" s="45"/>
      <c r="GE491" s="45"/>
      <c r="GF491" s="45"/>
      <c r="GG491" s="45"/>
      <c r="GH491" s="45"/>
      <c r="GI491" s="45"/>
      <c r="GJ491" s="45"/>
      <c r="GK491" s="45"/>
      <c r="GL491" s="45"/>
      <c r="GM491" s="45"/>
      <c r="GN491" s="45"/>
      <c r="GO491" s="45"/>
      <c r="GP491" s="45"/>
      <c r="GQ491" s="45"/>
      <c r="GR491" s="45"/>
      <c r="GS491" s="45"/>
      <c r="GT491" s="45"/>
      <c r="GU491" s="45"/>
      <c r="GV491" s="45"/>
      <c r="GW491" s="45"/>
      <c r="GX491" s="45"/>
      <c r="GY491" s="45"/>
      <c r="GZ491" s="45"/>
      <c r="HA491" s="45"/>
      <c r="HB491" s="45"/>
      <c r="HC491" s="45"/>
      <c r="HD491" s="45"/>
      <c r="HE491" s="45"/>
      <c r="HF491" s="45"/>
      <c r="HG491" s="45"/>
      <c r="HH491" s="45"/>
      <c r="HI491" s="45"/>
      <c r="HJ491" s="45"/>
      <c r="HK491" s="45"/>
      <c r="HL491" s="45"/>
      <c r="HM491" s="45"/>
      <c r="HN491" s="45"/>
      <c r="HO491" s="45"/>
      <c r="HP491" s="45"/>
      <c r="HQ491" s="45"/>
      <c r="HR491" s="45"/>
      <c r="HS491" s="45"/>
      <c r="HT491" s="45"/>
      <c r="HU491" s="45"/>
      <c r="HV491" s="45"/>
      <c r="HW491" s="45"/>
      <c r="HX491" s="45"/>
      <c r="HY491" s="45"/>
      <c r="HZ491" s="45"/>
      <c r="IA491" s="45"/>
      <c r="IB491" s="45"/>
      <c r="IC491" s="45"/>
      <c r="ID491" s="45"/>
      <c r="IE491" s="45"/>
    </row>
    <row r="492" spans="3:239" x14ac:dyDescent="0.25">
      <c r="C492" s="10"/>
      <c r="D492" s="10"/>
      <c r="E492" s="10"/>
      <c r="F492" s="10"/>
      <c r="G492" s="10"/>
      <c r="H492" s="10"/>
      <c r="I492" s="10"/>
      <c r="J492" s="10"/>
      <c r="BZ492" s="45"/>
      <c r="CA492" s="45"/>
      <c r="CB492" s="45"/>
      <c r="CC492" s="45"/>
      <c r="CD492" s="45"/>
      <c r="CE492" s="45"/>
      <c r="CF492" s="45"/>
      <c r="CG492" s="45"/>
      <c r="CH492" s="45"/>
      <c r="CI492" s="45"/>
      <c r="CJ492" s="45"/>
      <c r="CK492" s="45"/>
      <c r="CL492" s="45"/>
      <c r="CM492" s="45"/>
      <c r="CN492" s="45"/>
      <c r="CO492" s="45"/>
      <c r="CP492" s="45"/>
      <c r="CQ492" s="45"/>
      <c r="CR492" s="45"/>
      <c r="CS492" s="45"/>
      <c r="CT492" s="45"/>
      <c r="CU492" s="45"/>
      <c r="CV492" s="45"/>
      <c r="CW492" s="45"/>
      <c r="CX492" s="45"/>
      <c r="CY492" s="45"/>
      <c r="CZ492" s="45"/>
      <c r="DA492" s="45"/>
      <c r="DB492" s="45"/>
      <c r="DC492" s="45"/>
      <c r="DD492" s="45"/>
      <c r="DE492" s="45"/>
      <c r="DF492" s="45"/>
      <c r="DG492" s="45"/>
      <c r="DH492" s="45"/>
      <c r="DI492" s="45"/>
      <c r="DJ492" s="45"/>
      <c r="DK492" s="45"/>
      <c r="DL492" s="45"/>
      <c r="DM492" s="45"/>
      <c r="DN492" s="45"/>
      <c r="DO492" s="45"/>
      <c r="DP492" s="45"/>
      <c r="DQ492" s="45"/>
      <c r="DR492" s="45"/>
      <c r="DS492" s="45"/>
      <c r="DT492" s="45"/>
      <c r="DU492" s="45"/>
      <c r="DV492" s="45"/>
      <c r="DW492" s="45"/>
      <c r="DX492" s="45"/>
      <c r="DY492" s="45"/>
      <c r="DZ492" s="45"/>
      <c r="EA492" s="45"/>
      <c r="EB492" s="45"/>
      <c r="EC492" s="45"/>
      <c r="ED492" s="45"/>
      <c r="EE492" s="45"/>
      <c r="EF492" s="45"/>
      <c r="EG492" s="45"/>
      <c r="EH492" s="45"/>
      <c r="EI492" s="45"/>
      <c r="EJ492" s="45"/>
      <c r="EK492" s="45"/>
      <c r="EL492" s="45"/>
      <c r="EM492" s="45"/>
      <c r="EN492" s="45"/>
      <c r="EO492" s="45"/>
      <c r="EP492" s="45"/>
      <c r="EQ492" s="45"/>
      <c r="ER492" s="45"/>
      <c r="ES492" s="45"/>
      <c r="ET492" s="45"/>
      <c r="EU492" s="45"/>
      <c r="EV492" s="45"/>
      <c r="EW492" s="45"/>
      <c r="EX492" s="45"/>
      <c r="EY492" s="45"/>
      <c r="EZ492" s="45"/>
      <c r="FA492" s="45"/>
      <c r="FB492" s="45"/>
      <c r="FC492" s="45"/>
      <c r="FD492" s="45"/>
      <c r="FE492" s="45"/>
      <c r="FF492" s="45"/>
      <c r="FG492" s="45"/>
      <c r="FH492" s="45"/>
      <c r="FI492" s="45"/>
      <c r="FJ492" s="45"/>
      <c r="FK492" s="45"/>
      <c r="FL492" s="45"/>
      <c r="FM492" s="45"/>
      <c r="FN492" s="45"/>
      <c r="FO492" s="45"/>
      <c r="FP492" s="45"/>
      <c r="FQ492" s="45"/>
      <c r="FR492" s="45"/>
      <c r="FS492" s="45"/>
      <c r="FT492" s="45"/>
      <c r="FU492" s="45"/>
      <c r="FV492" s="45"/>
      <c r="FW492" s="45"/>
      <c r="FX492" s="45"/>
      <c r="FY492" s="45"/>
      <c r="FZ492" s="45"/>
      <c r="GA492" s="45"/>
      <c r="GB492" s="45"/>
      <c r="GC492" s="45"/>
      <c r="GD492" s="45"/>
      <c r="GE492" s="45"/>
      <c r="GF492" s="45"/>
      <c r="GG492" s="45"/>
      <c r="GH492" s="45"/>
      <c r="GI492" s="45"/>
      <c r="GJ492" s="45"/>
      <c r="GK492" s="45"/>
      <c r="GL492" s="45"/>
      <c r="GM492" s="45"/>
      <c r="GN492" s="45"/>
      <c r="GO492" s="45"/>
      <c r="GP492" s="45"/>
      <c r="GQ492" s="45"/>
      <c r="GR492" s="45"/>
      <c r="GS492" s="45"/>
      <c r="GT492" s="45"/>
      <c r="GU492" s="45"/>
      <c r="GV492" s="45"/>
      <c r="GW492" s="45"/>
      <c r="GX492" s="45"/>
      <c r="GY492" s="45"/>
      <c r="GZ492" s="45"/>
      <c r="HA492" s="45"/>
      <c r="HB492" s="45"/>
      <c r="HC492" s="45"/>
      <c r="HD492" s="45"/>
      <c r="HE492" s="45"/>
      <c r="HF492" s="45"/>
      <c r="HG492" s="45"/>
      <c r="HH492" s="45"/>
      <c r="HI492" s="45"/>
      <c r="HJ492" s="45"/>
      <c r="HK492" s="45"/>
      <c r="HL492" s="45"/>
      <c r="HM492" s="45"/>
      <c r="HN492" s="45"/>
      <c r="HO492" s="45"/>
      <c r="HP492" s="45"/>
      <c r="HQ492" s="45"/>
      <c r="HR492" s="45"/>
      <c r="HS492" s="45"/>
      <c r="HT492" s="45"/>
      <c r="HU492" s="45"/>
      <c r="HV492" s="45"/>
      <c r="HW492" s="45"/>
      <c r="HX492" s="45"/>
      <c r="HY492" s="45"/>
      <c r="HZ492" s="45"/>
      <c r="IA492" s="45"/>
      <c r="IB492" s="45"/>
      <c r="IC492" s="45"/>
      <c r="ID492" s="45"/>
      <c r="IE492" s="45"/>
    </row>
    <row r="493" spans="3:239" x14ac:dyDescent="0.25">
      <c r="C493" s="10"/>
      <c r="D493" s="10"/>
      <c r="E493" s="10"/>
      <c r="F493" s="10"/>
      <c r="G493" s="10"/>
      <c r="H493" s="10"/>
      <c r="I493" s="10"/>
      <c r="J493" s="10"/>
      <c r="BZ493" s="45"/>
      <c r="CA493" s="45"/>
      <c r="CB493" s="45"/>
      <c r="CC493" s="45"/>
      <c r="CD493" s="45"/>
      <c r="CE493" s="45"/>
      <c r="CF493" s="45"/>
      <c r="CG493" s="45"/>
      <c r="CH493" s="45"/>
      <c r="CI493" s="45"/>
      <c r="CJ493" s="45"/>
      <c r="CK493" s="45"/>
      <c r="CL493" s="45"/>
      <c r="CM493" s="45"/>
      <c r="CN493" s="45"/>
      <c r="CO493" s="45"/>
      <c r="CP493" s="45"/>
      <c r="CQ493" s="45"/>
      <c r="CR493" s="45"/>
      <c r="CS493" s="45"/>
      <c r="CT493" s="45"/>
      <c r="CU493" s="45"/>
      <c r="CV493" s="45"/>
      <c r="CW493" s="45"/>
      <c r="CX493" s="45"/>
      <c r="CY493" s="45"/>
      <c r="CZ493" s="45"/>
      <c r="DA493" s="45"/>
      <c r="DB493" s="45"/>
      <c r="DC493" s="45"/>
      <c r="DD493" s="45"/>
      <c r="DE493" s="45"/>
      <c r="DF493" s="45"/>
      <c r="DG493" s="45"/>
      <c r="DH493" s="45"/>
      <c r="DI493" s="45"/>
      <c r="DJ493" s="45"/>
      <c r="DK493" s="45"/>
      <c r="DL493" s="45"/>
      <c r="DM493" s="45"/>
      <c r="DN493" s="45"/>
      <c r="DO493" s="45"/>
      <c r="DP493" s="45"/>
      <c r="DQ493" s="45"/>
      <c r="DR493" s="45"/>
      <c r="DS493" s="45"/>
      <c r="DT493" s="45"/>
      <c r="DU493" s="45"/>
      <c r="DV493" s="45"/>
      <c r="DW493" s="45"/>
      <c r="DX493" s="45"/>
      <c r="DY493" s="45"/>
      <c r="DZ493" s="45"/>
      <c r="EA493" s="45"/>
      <c r="EB493" s="45"/>
      <c r="EC493" s="45"/>
      <c r="ED493" s="45"/>
      <c r="EE493" s="45"/>
      <c r="EF493" s="45"/>
      <c r="EG493" s="45"/>
      <c r="EH493" s="45"/>
      <c r="EI493" s="45"/>
      <c r="EJ493" s="45"/>
      <c r="EK493" s="45"/>
      <c r="EL493" s="45"/>
      <c r="EM493" s="45"/>
      <c r="EN493" s="45"/>
      <c r="EO493" s="45"/>
      <c r="EP493" s="45"/>
      <c r="EQ493" s="45"/>
      <c r="ER493" s="45"/>
      <c r="ES493" s="45"/>
      <c r="ET493" s="45"/>
      <c r="EU493" s="45"/>
      <c r="EV493" s="45"/>
      <c r="EW493" s="45"/>
      <c r="EX493" s="45"/>
      <c r="EY493" s="45"/>
      <c r="EZ493" s="45"/>
      <c r="FA493" s="45"/>
      <c r="FB493" s="45"/>
      <c r="FC493" s="45"/>
      <c r="FD493" s="45"/>
      <c r="FE493" s="45"/>
      <c r="FF493" s="45"/>
      <c r="FG493" s="45"/>
      <c r="FH493" s="45"/>
      <c r="FI493" s="45"/>
      <c r="FJ493" s="45"/>
      <c r="FK493" s="45"/>
      <c r="FL493" s="45"/>
      <c r="FM493" s="45"/>
      <c r="FN493" s="45"/>
      <c r="FO493" s="45"/>
      <c r="FP493" s="45"/>
      <c r="FQ493" s="45"/>
      <c r="FR493" s="45"/>
      <c r="FS493" s="45"/>
      <c r="FT493" s="45"/>
      <c r="FU493" s="45"/>
      <c r="FV493" s="45"/>
      <c r="FW493" s="45"/>
      <c r="FX493" s="45"/>
      <c r="FY493" s="45"/>
      <c r="FZ493" s="45"/>
      <c r="GA493" s="45"/>
      <c r="GB493" s="45"/>
      <c r="GC493" s="45"/>
      <c r="GD493" s="45"/>
      <c r="GE493" s="45"/>
      <c r="GF493" s="45"/>
      <c r="GG493" s="45"/>
      <c r="GH493" s="45"/>
      <c r="GI493" s="45"/>
      <c r="GJ493" s="45"/>
      <c r="GK493" s="45"/>
      <c r="GL493" s="45"/>
      <c r="GM493" s="45"/>
      <c r="GN493" s="45"/>
      <c r="GO493" s="45"/>
      <c r="GP493" s="45"/>
      <c r="GQ493" s="45"/>
      <c r="GR493" s="45"/>
      <c r="GS493" s="45"/>
      <c r="GT493" s="45"/>
      <c r="GU493" s="45"/>
      <c r="GV493" s="45"/>
      <c r="GW493" s="45"/>
      <c r="GX493" s="45"/>
      <c r="GY493" s="45"/>
      <c r="GZ493" s="45"/>
      <c r="HA493" s="45"/>
      <c r="HB493" s="45"/>
      <c r="HC493" s="45"/>
      <c r="HD493" s="45"/>
      <c r="HE493" s="45"/>
      <c r="HF493" s="45"/>
      <c r="HG493" s="45"/>
      <c r="HH493" s="45"/>
      <c r="HI493" s="45"/>
      <c r="HJ493" s="45"/>
      <c r="HK493" s="45"/>
      <c r="HL493" s="45"/>
      <c r="HM493" s="45"/>
      <c r="HN493" s="45"/>
      <c r="HO493" s="45"/>
      <c r="HP493" s="45"/>
      <c r="HQ493" s="45"/>
      <c r="HR493" s="45"/>
      <c r="HS493" s="45"/>
      <c r="HT493" s="45"/>
      <c r="HU493" s="45"/>
      <c r="HV493" s="45"/>
      <c r="HW493" s="45"/>
      <c r="HX493" s="45"/>
      <c r="HY493" s="45"/>
      <c r="HZ493" s="45"/>
      <c r="IA493" s="45"/>
      <c r="IB493" s="45"/>
      <c r="IC493" s="45"/>
      <c r="ID493" s="45"/>
      <c r="IE493" s="45"/>
    </row>
    <row r="494" spans="3:239" x14ac:dyDescent="0.25">
      <c r="C494" s="10"/>
      <c r="D494" s="10"/>
      <c r="E494" s="10"/>
      <c r="F494" s="10"/>
      <c r="G494" s="10"/>
      <c r="H494" s="10"/>
      <c r="I494" s="10"/>
      <c r="J494" s="10"/>
      <c r="BZ494" s="45"/>
      <c r="CA494" s="45"/>
      <c r="CB494" s="45"/>
      <c r="CC494" s="45"/>
      <c r="CD494" s="45"/>
      <c r="CE494" s="45"/>
      <c r="CF494" s="45"/>
      <c r="CG494" s="45"/>
      <c r="CH494" s="45"/>
      <c r="CI494" s="45"/>
      <c r="CJ494" s="45"/>
      <c r="CK494" s="45"/>
      <c r="CL494" s="45"/>
      <c r="CM494" s="45"/>
      <c r="CN494" s="45"/>
      <c r="CO494" s="45"/>
      <c r="CP494" s="45"/>
      <c r="CQ494" s="45"/>
      <c r="CR494" s="45"/>
      <c r="CS494" s="45"/>
      <c r="CT494" s="45"/>
      <c r="CU494" s="45"/>
      <c r="CV494" s="45"/>
      <c r="CW494" s="45"/>
      <c r="CX494" s="45"/>
      <c r="CY494" s="45"/>
      <c r="CZ494" s="45"/>
      <c r="DA494" s="45"/>
      <c r="DB494" s="45"/>
      <c r="DC494" s="45"/>
      <c r="DD494" s="45"/>
      <c r="DE494" s="45"/>
      <c r="DF494" s="45"/>
      <c r="DG494" s="45"/>
      <c r="DH494" s="45"/>
      <c r="DI494" s="45"/>
      <c r="DJ494" s="45"/>
      <c r="DK494" s="45"/>
      <c r="DL494" s="45"/>
      <c r="DM494" s="45"/>
      <c r="DN494" s="45"/>
      <c r="DO494" s="45"/>
      <c r="DP494" s="45"/>
      <c r="DQ494" s="45"/>
      <c r="DR494" s="45"/>
      <c r="DS494" s="45"/>
      <c r="DT494" s="45"/>
      <c r="DU494" s="45"/>
      <c r="DV494" s="45"/>
      <c r="DW494" s="45"/>
      <c r="DX494" s="45"/>
      <c r="DY494" s="45"/>
      <c r="DZ494" s="45"/>
      <c r="EA494" s="45"/>
      <c r="EB494" s="45"/>
      <c r="EC494" s="45"/>
      <c r="ED494" s="45"/>
      <c r="EE494" s="45"/>
      <c r="EF494" s="45"/>
      <c r="EG494" s="45"/>
      <c r="EH494" s="45"/>
      <c r="EI494" s="45"/>
      <c r="EJ494" s="45"/>
      <c r="EK494" s="45"/>
      <c r="EL494" s="45"/>
      <c r="EM494" s="45"/>
      <c r="EN494" s="45"/>
      <c r="EO494" s="45"/>
      <c r="EP494" s="45"/>
      <c r="EQ494" s="45"/>
      <c r="ER494" s="45"/>
      <c r="ES494" s="45"/>
      <c r="ET494" s="45"/>
      <c r="EU494" s="45"/>
      <c r="EV494" s="45"/>
      <c r="EW494" s="45"/>
      <c r="EX494" s="45"/>
      <c r="EY494" s="45"/>
      <c r="EZ494" s="45"/>
      <c r="FA494" s="45"/>
      <c r="FB494" s="45"/>
      <c r="FC494" s="45"/>
      <c r="FD494" s="45"/>
      <c r="FE494" s="45"/>
      <c r="FF494" s="45"/>
      <c r="FG494" s="45"/>
      <c r="FH494" s="45"/>
      <c r="FI494" s="45"/>
      <c r="FJ494" s="45"/>
      <c r="FK494" s="45"/>
      <c r="FL494" s="45"/>
      <c r="FM494" s="45"/>
      <c r="FN494" s="45"/>
      <c r="FO494" s="45"/>
      <c r="FP494" s="45"/>
      <c r="FQ494" s="45"/>
      <c r="FR494" s="45"/>
      <c r="FS494" s="45"/>
      <c r="FT494" s="45"/>
      <c r="FU494" s="45"/>
      <c r="FV494" s="45"/>
      <c r="FW494" s="45"/>
      <c r="FX494" s="45"/>
      <c r="FY494" s="45"/>
      <c r="FZ494" s="45"/>
      <c r="GA494" s="45"/>
      <c r="GB494" s="45"/>
      <c r="GC494" s="45"/>
      <c r="GD494" s="45"/>
      <c r="GE494" s="45"/>
      <c r="GF494" s="45"/>
      <c r="GG494" s="45"/>
      <c r="GH494" s="45"/>
      <c r="GI494" s="45"/>
      <c r="GJ494" s="45"/>
      <c r="GK494" s="45"/>
      <c r="GL494" s="45"/>
      <c r="GM494" s="45"/>
      <c r="GN494" s="45"/>
      <c r="GO494" s="45"/>
      <c r="GP494" s="45"/>
      <c r="GQ494" s="45"/>
      <c r="GR494" s="45"/>
      <c r="GS494" s="45"/>
      <c r="GT494" s="45"/>
      <c r="GU494" s="45"/>
      <c r="GV494" s="45"/>
      <c r="GW494" s="45"/>
      <c r="GX494" s="45"/>
      <c r="GY494" s="45"/>
      <c r="GZ494" s="45"/>
      <c r="HA494" s="45"/>
      <c r="HB494" s="45"/>
      <c r="HC494" s="45"/>
      <c r="HD494" s="45"/>
      <c r="HE494" s="45"/>
      <c r="HF494" s="45"/>
      <c r="HG494" s="45"/>
      <c r="HH494" s="45"/>
      <c r="HI494" s="45"/>
      <c r="HJ494" s="45"/>
      <c r="HK494" s="45"/>
      <c r="HL494" s="45"/>
      <c r="HM494" s="45"/>
      <c r="HN494" s="45"/>
      <c r="HO494" s="45"/>
      <c r="HP494" s="45"/>
      <c r="HQ494" s="45"/>
      <c r="HR494" s="45"/>
      <c r="HS494" s="45"/>
      <c r="HT494" s="45"/>
      <c r="HU494" s="45"/>
      <c r="HV494" s="45"/>
      <c r="HW494" s="45"/>
      <c r="HX494" s="45"/>
      <c r="HY494" s="45"/>
      <c r="HZ494" s="45"/>
      <c r="IA494" s="45"/>
      <c r="IB494" s="45"/>
      <c r="IC494" s="45"/>
      <c r="ID494" s="45"/>
      <c r="IE494" s="45"/>
    </row>
    <row r="495" spans="3:239" x14ac:dyDescent="0.25">
      <c r="C495" s="10"/>
      <c r="D495" s="10"/>
      <c r="E495" s="10"/>
      <c r="F495" s="10"/>
      <c r="G495" s="10"/>
      <c r="H495" s="10"/>
      <c r="I495" s="10"/>
      <c r="J495" s="10"/>
      <c r="BZ495" s="45"/>
      <c r="CA495" s="45"/>
      <c r="CB495" s="45"/>
      <c r="CC495" s="45"/>
      <c r="CD495" s="45"/>
      <c r="CE495" s="45"/>
      <c r="CF495" s="45"/>
      <c r="CG495" s="45"/>
      <c r="CH495" s="45"/>
      <c r="CI495" s="45"/>
      <c r="CJ495" s="45"/>
      <c r="CK495" s="45"/>
      <c r="CL495" s="45"/>
      <c r="CM495" s="45"/>
      <c r="CN495" s="45"/>
      <c r="CO495" s="45"/>
      <c r="CP495" s="45"/>
      <c r="CQ495" s="45"/>
      <c r="CR495" s="45"/>
      <c r="CS495" s="45"/>
      <c r="CT495" s="45"/>
      <c r="CU495" s="45"/>
      <c r="CV495" s="45"/>
      <c r="CW495" s="45"/>
      <c r="CX495" s="45"/>
      <c r="CY495" s="45"/>
      <c r="CZ495" s="45"/>
      <c r="DA495" s="45"/>
      <c r="DB495" s="45"/>
      <c r="DC495" s="45"/>
      <c r="DD495" s="45"/>
      <c r="DE495" s="45"/>
      <c r="DF495" s="45"/>
      <c r="DG495" s="45"/>
      <c r="DH495" s="45"/>
      <c r="DI495" s="45"/>
      <c r="DJ495" s="45"/>
      <c r="DK495" s="45"/>
      <c r="DL495" s="45"/>
      <c r="DM495" s="45"/>
      <c r="DN495" s="45"/>
      <c r="DO495" s="45"/>
      <c r="DP495" s="45"/>
      <c r="DQ495" s="45"/>
      <c r="DR495" s="45"/>
      <c r="DS495" s="45"/>
      <c r="DT495" s="45"/>
      <c r="DU495" s="45"/>
      <c r="DV495" s="45"/>
      <c r="DW495" s="45"/>
      <c r="DX495" s="45"/>
      <c r="DY495" s="45"/>
      <c r="DZ495" s="45"/>
      <c r="EA495" s="45"/>
      <c r="EB495" s="45"/>
      <c r="EC495" s="45"/>
      <c r="ED495" s="45"/>
      <c r="EE495" s="45"/>
      <c r="EF495" s="45"/>
      <c r="EG495" s="45"/>
      <c r="EH495" s="45"/>
      <c r="EI495" s="45"/>
      <c r="EJ495" s="45"/>
      <c r="EK495" s="45"/>
      <c r="EL495" s="45"/>
      <c r="EM495" s="45"/>
      <c r="EN495" s="45"/>
      <c r="EO495" s="45"/>
      <c r="EP495" s="45"/>
      <c r="EQ495" s="45"/>
      <c r="ER495" s="45"/>
      <c r="ES495" s="45"/>
      <c r="ET495" s="45"/>
      <c r="EU495" s="45"/>
      <c r="EV495" s="45"/>
      <c r="EW495" s="45"/>
      <c r="EX495" s="45"/>
      <c r="EY495" s="45"/>
      <c r="EZ495" s="45"/>
      <c r="FA495" s="45"/>
      <c r="FB495" s="45"/>
      <c r="FC495" s="45"/>
      <c r="FD495" s="45"/>
      <c r="FE495" s="45"/>
      <c r="FF495" s="45"/>
      <c r="FG495" s="45"/>
      <c r="FH495" s="45"/>
      <c r="FI495" s="45"/>
      <c r="FJ495" s="45"/>
      <c r="FK495" s="45"/>
      <c r="FL495" s="45"/>
      <c r="FM495" s="45"/>
      <c r="FN495" s="45"/>
      <c r="FO495" s="45"/>
      <c r="FP495" s="45"/>
      <c r="FQ495" s="45"/>
      <c r="FR495" s="45"/>
      <c r="FS495" s="45"/>
      <c r="FT495" s="45"/>
      <c r="FU495" s="45"/>
      <c r="FV495" s="45"/>
      <c r="FW495" s="45"/>
      <c r="FX495" s="45"/>
      <c r="FY495" s="45"/>
      <c r="FZ495" s="45"/>
      <c r="GA495" s="45"/>
      <c r="GB495" s="45"/>
      <c r="GC495" s="45"/>
      <c r="GD495" s="45"/>
      <c r="GE495" s="45"/>
      <c r="GF495" s="45"/>
      <c r="GG495" s="45"/>
      <c r="GH495" s="45"/>
      <c r="GI495" s="45"/>
      <c r="GJ495" s="45"/>
      <c r="GK495" s="45"/>
      <c r="GL495" s="45"/>
      <c r="GM495" s="45"/>
      <c r="GN495" s="45"/>
      <c r="GO495" s="45"/>
      <c r="GP495" s="45"/>
      <c r="GQ495" s="45"/>
      <c r="GR495" s="45"/>
      <c r="GS495" s="45"/>
      <c r="GT495" s="45"/>
      <c r="GU495" s="45"/>
      <c r="GV495" s="45"/>
      <c r="GW495" s="45"/>
      <c r="GX495" s="45"/>
      <c r="GY495" s="45"/>
      <c r="GZ495" s="45"/>
      <c r="HA495" s="45"/>
      <c r="HB495" s="45"/>
      <c r="HC495" s="45"/>
      <c r="HD495" s="45"/>
      <c r="HE495" s="45"/>
      <c r="HF495" s="45"/>
      <c r="HG495" s="45"/>
      <c r="HH495" s="45"/>
      <c r="HI495" s="45"/>
      <c r="HJ495" s="45"/>
      <c r="HK495" s="45"/>
      <c r="HL495" s="45"/>
      <c r="HM495" s="45"/>
      <c r="HN495" s="45"/>
      <c r="HO495" s="45"/>
      <c r="HP495" s="45"/>
      <c r="HQ495" s="45"/>
      <c r="HR495" s="45"/>
      <c r="HS495" s="45"/>
      <c r="HT495" s="45"/>
      <c r="HU495" s="45"/>
      <c r="HV495" s="45"/>
      <c r="HW495" s="45"/>
      <c r="HX495" s="45"/>
      <c r="HY495" s="45"/>
      <c r="HZ495" s="45"/>
      <c r="IA495" s="45"/>
      <c r="IB495" s="45"/>
      <c r="IC495" s="45"/>
      <c r="ID495" s="45"/>
      <c r="IE495" s="45"/>
    </row>
    <row r="496" spans="3:239" x14ac:dyDescent="0.25">
      <c r="C496" s="10"/>
      <c r="D496" s="10"/>
      <c r="E496" s="10"/>
      <c r="F496" s="10"/>
      <c r="G496" s="10"/>
      <c r="H496" s="10"/>
      <c r="I496" s="10"/>
      <c r="J496" s="10"/>
      <c r="BZ496" s="45"/>
      <c r="CA496" s="45"/>
      <c r="CB496" s="45"/>
      <c r="CC496" s="45"/>
      <c r="CD496" s="45"/>
      <c r="CE496" s="45"/>
      <c r="CF496" s="45"/>
      <c r="CG496" s="45"/>
      <c r="CH496" s="45"/>
      <c r="CI496" s="45"/>
      <c r="CJ496" s="45"/>
      <c r="CK496" s="45"/>
      <c r="CL496" s="45"/>
      <c r="CM496" s="45"/>
      <c r="CN496" s="45"/>
      <c r="CO496" s="45"/>
      <c r="CP496" s="45"/>
      <c r="CQ496" s="45"/>
      <c r="CR496" s="45"/>
      <c r="CS496" s="45"/>
      <c r="CT496" s="45"/>
      <c r="CU496" s="45"/>
      <c r="CV496" s="45"/>
      <c r="CW496" s="45"/>
      <c r="CX496" s="45"/>
      <c r="CY496" s="45"/>
      <c r="CZ496" s="45"/>
      <c r="DA496" s="45"/>
      <c r="DB496" s="45"/>
      <c r="DC496" s="45"/>
      <c r="DD496" s="45"/>
      <c r="DE496" s="45"/>
      <c r="DF496" s="45"/>
      <c r="DG496" s="45"/>
      <c r="DH496" s="45"/>
      <c r="DI496" s="45"/>
      <c r="DJ496" s="45"/>
      <c r="DK496" s="45"/>
      <c r="DL496" s="45"/>
      <c r="DM496" s="45"/>
      <c r="DN496" s="45"/>
      <c r="DO496" s="45"/>
      <c r="DP496" s="45"/>
      <c r="DQ496" s="45"/>
      <c r="DR496" s="45"/>
      <c r="DS496" s="45"/>
      <c r="DT496" s="45"/>
      <c r="DU496" s="45"/>
      <c r="DV496" s="45"/>
      <c r="DW496" s="45"/>
      <c r="DX496" s="45"/>
      <c r="DY496" s="45"/>
      <c r="DZ496" s="45"/>
      <c r="EA496" s="45"/>
      <c r="EB496" s="45"/>
      <c r="EC496" s="45"/>
      <c r="ED496" s="45"/>
      <c r="EE496" s="45"/>
      <c r="EF496" s="45"/>
      <c r="EG496" s="45"/>
      <c r="EH496" s="45"/>
      <c r="EI496" s="45"/>
      <c r="EJ496" s="45"/>
      <c r="EK496" s="45"/>
      <c r="EL496" s="45"/>
      <c r="EM496" s="45"/>
      <c r="EN496" s="45"/>
      <c r="EO496" s="45"/>
      <c r="EP496" s="45"/>
      <c r="EQ496" s="45"/>
      <c r="ER496" s="45"/>
      <c r="ES496" s="45"/>
      <c r="ET496" s="45"/>
      <c r="EU496" s="45"/>
      <c r="EV496" s="45"/>
      <c r="EW496" s="45"/>
      <c r="EX496" s="45"/>
      <c r="EY496" s="45"/>
      <c r="EZ496" s="45"/>
      <c r="FA496" s="45"/>
      <c r="FB496" s="45"/>
      <c r="FC496" s="45"/>
      <c r="FD496" s="45"/>
      <c r="FE496" s="45"/>
      <c r="FF496" s="45"/>
      <c r="FG496" s="45"/>
      <c r="FH496" s="45"/>
      <c r="FI496" s="45"/>
      <c r="FJ496" s="45"/>
      <c r="FK496" s="45"/>
      <c r="FL496" s="45"/>
      <c r="FM496" s="45"/>
      <c r="FN496" s="45"/>
      <c r="FO496" s="45"/>
      <c r="FP496" s="45"/>
      <c r="FQ496" s="45"/>
      <c r="FR496" s="45"/>
      <c r="FS496" s="45"/>
      <c r="FT496" s="45"/>
      <c r="FU496" s="45"/>
      <c r="FV496" s="45"/>
      <c r="FW496" s="45"/>
      <c r="FX496" s="45"/>
      <c r="FY496" s="45"/>
      <c r="FZ496" s="45"/>
      <c r="GA496" s="45"/>
      <c r="GB496" s="45"/>
      <c r="GC496" s="45"/>
      <c r="GD496" s="45"/>
      <c r="GE496" s="45"/>
      <c r="GF496" s="45"/>
      <c r="GG496" s="45"/>
      <c r="GH496" s="45"/>
      <c r="GI496" s="45"/>
      <c r="GJ496" s="45"/>
      <c r="GK496" s="45"/>
      <c r="GL496" s="45"/>
      <c r="GM496" s="45"/>
      <c r="GN496" s="45"/>
      <c r="GO496" s="45"/>
      <c r="GP496" s="45"/>
      <c r="GQ496" s="45"/>
      <c r="GR496" s="45"/>
      <c r="GS496" s="45"/>
      <c r="GT496" s="45"/>
      <c r="GU496" s="45"/>
      <c r="GV496" s="45"/>
      <c r="GW496" s="45"/>
      <c r="GX496" s="45"/>
      <c r="GY496" s="45"/>
      <c r="GZ496" s="45"/>
      <c r="HA496" s="45"/>
      <c r="HB496" s="45"/>
      <c r="HC496" s="45"/>
      <c r="HD496" s="45"/>
      <c r="HE496" s="45"/>
      <c r="HF496" s="45"/>
      <c r="HG496" s="45"/>
      <c r="HH496" s="45"/>
      <c r="HI496" s="45"/>
      <c r="HJ496" s="45"/>
      <c r="HK496" s="45"/>
      <c r="HL496" s="45"/>
      <c r="HM496" s="45"/>
      <c r="HN496" s="45"/>
      <c r="HO496" s="45"/>
      <c r="HP496" s="45"/>
      <c r="HQ496" s="45"/>
      <c r="HR496" s="45"/>
      <c r="HS496" s="45"/>
      <c r="HT496" s="45"/>
      <c r="HU496" s="45"/>
      <c r="HV496" s="45"/>
      <c r="HW496" s="45"/>
      <c r="HX496" s="45"/>
      <c r="HY496" s="45"/>
      <c r="HZ496" s="45"/>
      <c r="IA496" s="45"/>
      <c r="IB496" s="45"/>
      <c r="IC496" s="45"/>
      <c r="ID496" s="45"/>
      <c r="IE496" s="45"/>
    </row>
    <row r="497" spans="3:239" x14ac:dyDescent="0.25">
      <c r="C497" s="10"/>
      <c r="D497" s="10"/>
      <c r="E497" s="10"/>
      <c r="F497" s="10"/>
      <c r="G497" s="10"/>
      <c r="H497" s="10"/>
      <c r="I497" s="10"/>
      <c r="J497" s="10"/>
      <c r="BZ497" s="45"/>
      <c r="CA497" s="45"/>
      <c r="CB497" s="45"/>
      <c r="CC497" s="45"/>
      <c r="CD497" s="45"/>
      <c r="CE497" s="45"/>
      <c r="CF497" s="45"/>
      <c r="CG497" s="45"/>
      <c r="CH497" s="45"/>
      <c r="CI497" s="45"/>
      <c r="CJ497" s="45"/>
      <c r="CK497" s="45"/>
      <c r="CL497" s="45"/>
      <c r="CM497" s="45"/>
      <c r="CN497" s="45"/>
      <c r="CO497" s="45"/>
      <c r="CP497" s="45"/>
      <c r="CQ497" s="45"/>
      <c r="CR497" s="45"/>
      <c r="CS497" s="45"/>
      <c r="CT497" s="45"/>
      <c r="CU497" s="45"/>
      <c r="CV497" s="45"/>
      <c r="CW497" s="45"/>
      <c r="CX497" s="45"/>
      <c r="CY497" s="45"/>
      <c r="CZ497" s="45"/>
      <c r="DA497" s="45"/>
      <c r="DB497" s="45"/>
      <c r="DC497" s="45"/>
      <c r="DD497" s="45"/>
      <c r="DE497" s="45"/>
      <c r="DF497" s="45"/>
      <c r="DG497" s="45"/>
      <c r="DH497" s="45"/>
      <c r="DI497" s="45"/>
      <c r="DJ497" s="45"/>
      <c r="DK497" s="45"/>
      <c r="DL497" s="45"/>
      <c r="DM497" s="45"/>
      <c r="DN497" s="45"/>
      <c r="DO497" s="45"/>
      <c r="DP497" s="45"/>
      <c r="DQ497" s="45"/>
      <c r="DR497" s="45"/>
      <c r="DS497" s="45"/>
      <c r="DT497" s="45"/>
      <c r="DU497" s="45"/>
      <c r="DV497" s="45"/>
      <c r="DW497" s="45"/>
      <c r="DX497" s="45"/>
      <c r="DY497" s="45"/>
      <c r="DZ497" s="45"/>
      <c r="EA497" s="45"/>
      <c r="EB497" s="45"/>
      <c r="EC497" s="45"/>
      <c r="ED497" s="45"/>
      <c r="EE497" s="45"/>
      <c r="EF497" s="45"/>
      <c r="EG497" s="45"/>
      <c r="EH497" s="45"/>
      <c r="EI497" s="45"/>
      <c r="EJ497" s="45"/>
      <c r="EK497" s="45"/>
      <c r="EL497" s="45"/>
      <c r="EM497" s="45"/>
      <c r="EN497" s="45"/>
      <c r="EO497" s="45"/>
      <c r="EP497" s="45"/>
      <c r="EQ497" s="45"/>
      <c r="ER497" s="45"/>
      <c r="ES497" s="45"/>
      <c r="ET497" s="45"/>
      <c r="EU497" s="45"/>
      <c r="EV497" s="45"/>
      <c r="EW497" s="45"/>
      <c r="EX497" s="45"/>
      <c r="EY497" s="45"/>
      <c r="EZ497" s="45"/>
      <c r="FA497" s="45"/>
      <c r="FB497" s="45"/>
      <c r="FC497" s="45"/>
      <c r="FD497" s="45"/>
      <c r="FE497" s="45"/>
      <c r="FF497" s="45"/>
      <c r="FG497" s="45"/>
      <c r="FH497" s="45"/>
      <c r="FI497" s="45"/>
      <c r="FJ497" s="45"/>
      <c r="FK497" s="45"/>
      <c r="FL497" s="45"/>
      <c r="FM497" s="45"/>
      <c r="FN497" s="45"/>
      <c r="FO497" s="45"/>
      <c r="FP497" s="45"/>
      <c r="FQ497" s="45"/>
      <c r="FR497" s="45"/>
      <c r="FS497" s="45"/>
      <c r="FT497" s="45"/>
      <c r="FU497" s="45"/>
      <c r="FV497" s="45"/>
      <c r="FW497" s="45"/>
      <c r="FX497" s="45"/>
      <c r="FY497" s="45"/>
      <c r="FZ497" s="45"/>
      <c r="GA497" s="45"/>
      <c r="GB497" s="45"/>
      <c r="GC497" s="45"/>
      <c r="GD497" s="45"/>
      <c r="GE497" s="45"/>
      <c r="GF497" s="45"/>
      <c r="GG497" s="45"/>
      <c r="GH497" s="45"/>
      <c r="GI497" s="45"/>
      <c r="GJ497" s="45"/>
      <c r="GK497" s="45"/>
      <c r="GL497" s="45"/>
      <c r="GM497" s="45"/>
      <c r="GN497" s="45"/>
      <c r="GO497" s="45"/>
      <c r="GP497" s="45"/>
      <c r="GQ497" s="45"/>
      <c r="GR497" s="45"/>
      <c r="GS497" s="45"/>
      <c r="GT497" s="45"/>
      <c r="GU497" s="45"/>
      <c r="GV497" s="45"/>
      <c r="GW497" s="45"/>
      <c r="GX497" s="45"/>
      <c r="GY497" s="45"/>
      <c r="GZ497" s="45"/>
      <c r="HA497" s="45"/>
      <c r="HB497" s="45"/>
      <c r="HC497" s="45"/>
      <c r="HD497" s="45"/>
      <c r="HE497" s="45"/>
      <c r="HF497" s="45"/>
      <c r="HG497" s="45"/>
      <c r="HH497" s="45"/>
      <c r="HI497" s="45"/>
      <c r="HJ497" s="45"/>
      <c r="HK497" s="45"/>
      <c r="HL497" s="45"/>
      <c r="HM497" s="45"/>
      <c r="HN497" s="45"/>
      <c r="HO497" s="45"/>
      <c r="HP497" s="45"/>
      <c r="HQ497" s="45"/>
      <c r="HR497" s="45"/>
      <c r="HS497" s="45"/>
      <c r="HT497" s="45"/>
      <c r="HU497" s="45"/>
      <c r="HV497" s="45"/>
      <c r="HW497" s="45"/>
      <c r="HX497" s="45"/>
      <c r="HY497" s="45"/>
      <c r="HZ497" s="45"/>
      <c r="IA497" s="45"/>
      <c r="IB497" s="45"/>
      <c r="IC497" s="45"/>
      <c r="ID497" s="45"/>
      <c r="IE497" s="45"/>
    </row>
    <row r="498" spans="3:239" x14ac:dyDescent="0.25">
      <c r="C498" s="10"/>
      <c r="D498" s="10"/>
      <c r="E498" s="10"/>
      <c r="F498" s="10"/>
      <c r="G498" s="10"/>
      <c r="H498" s="10"/>
      <c r="I498" s="10"/>
      <c r="J498" s="10"/>
      <c r="BZ498" s="45"/>
      <c r="CA498" s="45"/>
      <c r="CB498" s="45"/>
      <c r="CC498" s="45"/>
      <c r="CD498" s="45"/>
      <c r="CE498" s="45"/>
      <c r="CF498" s="45"/>
      <c r="CG498" s="45"/>
      <c r="CH498" s="45"/>
      <c r="CI498" s="45"/>
      <c r="CJ498" s="45"/>
      <c r="CK498" s="45"/>
      <c r="CL498" s="45"/>
      <c r="CM498" s="45"/>
      <c r="CN498" s="45"/>
      <c r="CO498" s="45"/>
      <c r="CP498" s="45"/>
      <c r="CQ498" s="45"/>
      <c r="CR498" s="45"/>
      <c r="CS498" s="45"/>
      <c r="CT498" s="45"/>
      <c r="CU498" s="45"/>
      <c r="CV498" s="45"/>
      <c r="CW498" s="45"/>
      <c r="CX498" s="45"/>
      <c r="CY498" s="45"/>
      <c r="CZ498" s="45"/>
      <c r="DA498" s="45"/>
      <c r="DB498" s="45"/>
      <c r="DC498" s="45"/>
      <c r="DD498" s="45"/>
      <c r="DE498" s="45"/>
      <c r="DF498" s="45"/>
      <c r="DG498" s="45"/>
      <c r="DH498" s="45"/>
      <c r="DI498" s="45"/>
      <c r="DJ498" s="45"/>
      <c r="DK498" s="45"/>
      <c r="DL498" s="45"/>
      <c r="DM498" s="45"/>
      <c r="DN498" s="45"/>
      <c r="DO498" s="45"/>
      <c r="DP498" s="45"/>
      <c r="DQ498" s="45"/>
      <c r="DR498" s="45"/>
      <c r="DS498" s="45"/>
      <c r="DT498" s="45"/>
      <c r="DU498" s="45"/>
      <c r="DV498" s="45"/>
      <c r="DW498" s="45"/>
      <c r="DX498" s="45"/>
      <c r="DY498" s="45"/>
      <c r="DZ498" s="45"/>
      <c r="EA498" s="45"/>
      <c r="EB498" s="45"/>
      <c r="EC498" s="45"/>
      <c r="ED498" s="45"/>
      <c r="EE498" s="45"/>
      <c r="EF498" s="45"/>
      <c r="EG498" s="45"/>
      <c r="EH498" s="45"/>
      <c r="EI498" s="45"/>
      <c r="EJ498" s="45"/>
      <c r="EK498" s="45"/>
      <c r="EL498" s="45"/>
      <c r="EM498" s="45"/>
      <c r="EN498" s="45"/>
      <c r="EO498" s="45"/>
      <c r="EP498" s="45"/>
      <c r="EQ498" s="45"/>
      <c r="ER498" s="45"/>
      <c r="ES498" s="45"/>
      <c r="ET498" s="45"/>
      <c r="EU498" s="45"/>
      <c r="EV498" s="45"/>
      <c r="EW498" s="45"/>
      <c r="EX498" s="45"/>
      <c r="EY498" s="45"/>
      <c r="EZ498" s="45"/>
      <c r="FA498" s="45"/>
      <c r="FB498" s="45"/>
      <c r="FC498" s="45"/>
      <c r="FD498" s="45"/>
      <c r="FE498" s="45"/>
      <c r="FF498" s="45"/>
      <c r="FG498" s="45"/>
      <c r="FH498" s="45"/>
      <c r="FI498" s="45"/>
      <c r="FJ498" s="45"/>
      <c r="FK498" s="45"/>
      <c r="FL498" s="45"/>
      <c r="FM498" s="45"/>
      <c r="FN498" s="45"/>
      <c r="FO498" s="45"/>
      <c r="FP498" s="45"/>
      <c r="FQ498" s="45"/>
      <c r="FR498" s="45"/>
      <c r="FS498" s="45"/>
      <c r="FT498" s="45"/>
      <c r="FU498" s="45"/>
      <c r="FV498" s="45"/>
      <c r="FW498" s="45"/>
      <c r="FX498" s="45"/>
      <c r="FY498" s="45"/>
      <c r="FZ498" s="45"/>
      <c r="GA498" s="45"/>
      <c r="GB498" s="45"/>
      <c r="GC498" s="45"/>
      <c r="GD498" s="45"/>
      <c r="GE498" s="45"/>
      <c r="GF498" s="45"/>
      <c r="GG498" s="45"/>
      <c r="GH498" s="45"/>
      <c r="GI498" s="45"/>
      <c r="GJ498" s="45"/>
      <c r="GK498" s="45"/>
      <c r="GL498" s="45"/>
      <c r="GM498" s="45"/>
      <c r="GN498" s="45"/>
      <c r="GO498" s="45"/>
      <c r="GP498" s="45"/>
      <c r="GQ498" s="45"/>
      <c r="GR498" s="45"/>
      <c r="GS498" s="45"/>
      <c r="GT498" s="45"/>
      <c r="GU498" s="45"/>
      <c r="GV498" s="45"/>
      <c r="GW498" s="45"/>
      <c r="GX498" s="45"/>
      <c r="GY498" s="45"/>
      <c r="GZ498" s="45"/>
      <c r="HA498" s="45"/>
      <c r="HB498" s="45"/>
      <c r="HC498" s="45"/>
      <c r="HD498" s="45"/>
      <c r="HE498" s="45"/>
      <c r="HF498" s="45"/>
      <c r="HG498" s="45"/>
      <c r="HH498" s="45"/>
      <c r="HI498" s="45"/>
      <c r="HJ498" s="45"/>
      <c r="HK498" s="45"/>
      <c r="HL498" s="45"/>
      <c r="HM498" s="45"/>
      <c r="HN498" s="45"/>
      <c r="HO498" s="45"/>
      <c r="HP498" s="45"/>
      <c r="HQ498" s="45"/>
      <c r="HR498" s="45"/>
      <c r="HS498" s="45"/>
      <c r="HT498" s="45"/>
      <c r="HU498" s="45"/>
      <c r="HV498" s="45"/>
      <c r="HW498" s="45"/>
      <c r="HX498" s="45"/>
      <c r="HY498" s="45"/>
      <c r="HZ498" s="45"/>
      <c r="IA498" s="45"/>
      <c r="IB498" s="45"/>
      <c r="IC498" s="45"/>
      <c r="ID498" s="45"/>
      <c r="IE498" s="45"/>
    </row>
    <row r="499" spans="3:239" x14ac:dyDescent="0.25">
      <c r="C499" s="10"/>
      <c r="D499" s="10"/>
      <c r="E499" s="10"/>
      <c r="F499" s="10"/>
      <c r="G499" s="10"/>
      <c r="H499" s="10"/>
      <c r="I499" s="10"/>
      <c r="J499" s="10"/>
      <c r="BZ499" s="45"/>
      <c r="CA499" s="45"/>
      <c r="CB499" s="45"/>
      <c r="CC499" s="45"/>
      <c r="CD499" s="45"/>
      <c r="CE499" s="45"/>
      <c r="CF499" s="45"/>
      <c r="CG499" s="45"/>
      <c r="CH499" s="45"/>
      <c r="CI499" s="45"/>
      <c r="CJ499" s="45"/>
      <c r="CK499" s="45"/>
      <c r="CL499" s="45"/>
      <c r="CM499" s="45"/>
      <c r="CN499" s="45"/>
      <c r="CO499" s="45"/>
      <c r="CP499" s="45"/>
      <c r="CQ499" s="45"/>
      <c r="CR499" s="45"/>
      <c r="CS499" s="45"/>
      <c r="CT499" s="45"/>
      <c r="CU499" s="45"/>
      <c r="CV499" s="45"/>
      <c r="CW499" s="45"/>
      <c r="CX499" s="45"/>
      <c r="CY499" s="45"/>
      <c r="CZ499" s="45"/>
      <c r="DA499" s="45"/>
      <c r="DB499" s="45"/>
      <c r="DC499" s="45"/>
      <c r="DD499" s="45"/>
      <c r="DE499" s="45"/>
      <c r="DF499" s="45"/>
      <c r="DG499" s="45"/>
      <c r="DH499" s="45"/>
      <c r="DI499" s="45"/>
      <c r="DJ499" s="45"/>
      <c r="DK499" s="45"/>
      <c r="DL499" s="45"/>
      <c r="DM499" s="45"/>
      <c r="DN499" s="45"/>
      <c r="DO499" s="45"/>
      <c r="DP499" s="45"/>
      <c r="DQ499" s="45"/>
      <c r="DR499" s="45"/>
      <c r="DS499" s="45"/>
      <c r="DT499" s="45"/>
      <c r="DU499" s="45"/>
      <c r="DV499" s="45"/>
      <c r="DW499" s="45"/>
      <c r="DX499" s="45"/>
      <c r="DY499" s="45"/>
      <c r="DZ499" s="45"/>
      <c r="EA499" s="45"/>
      <c r="EB499" s="45"/>
      <c r="EC499" s="45"/>
      <c r="ED499" s="45"/>
      <c r="EE499" s="45"/>
      <c r="EF499" s="45"/>
      <c r="EG499" s="45"/>
      <c r="EH499" s="45"/>
      <c r="EI499" s="45"/>
      <c r="EJ499" s="45"/>
      <c r="EK499" s="45"/>
      <c r="EL499" s="45"/>
      <c r="EM499" s="45"/>
      <c r="EN499" s="45"/>
      <c r="EO499" s="45"/>
      <c r="EP499" s="45"/>
      <c r="EQ499" s="45"/>
      <c r="ER499" s="45"/>
      <c r="ES499" s="45"/>
      <c r="ET499" s="45"/>
      <c r="EU499" s="45"/>
      <c r="EV499" s="45"/>
      <c r="EW499" s="45"/>
      <c r="EX499" s="45"/>
      <c r="EY499" s="45"/>
      <c r="EZ499" s="45"/>
      <c r="FA499" s="45"/>
      <c r="FB499" s="45"/>
      <c r="FC499" s="45"/>
      <c r="FD499" s="45"/>
      <c r="FE499" s="45"/>
      <c r="FF499" s="45"/>
      <c r="FG499" s="45"/>
      <c r="FH499" s="45"/>
      <c r="FI499" s="45"/>
      <c r="FJ499" s="45"/>
      <c r="FK499" s="45"/>
      <c r="FL499" s="45"/>
      <c r="FM499" s="45"/>
      <c r="FN499" s="45"/>
      <c r="FO499" s="45"/>
      <c r="FP499" s="45"/>
      <c r="FQ499" s="45"/>
      <c r="FR499" s="45"/>
      <c r="FS499" s="45"/>
      <c r="FT499" s="45"/>
      <c r="FU499" s="45"/>
      <c r="FV499" s="45"/>
      <c r="FW499" s="45"/>
      <c r="FX499" s="45"/>
      <c r="FY499" s="45"/>
      <c r="FZ499" s="45"/>
      <c r="GA499" s="45"/>
      <c r="GB499" s="45"/>
      <c r="GC499" s="45"/>
      <c r="GD499" s="45"/>
      <c r="GE499" s="45"/>
      <c r="GF499" s="45"/>
      <c r="GG499" s="45"/>
      <c r="GH499" s="45"/>
      <c r="GI499" s="45"/>
      <c r="GJ499" s="45"/>
      <c r="GK499" s="45"/>
      <c r="GL499" s="45"/>
      <c r="GM499" s="45"/>
      <c r="GN499" s="45"/>
      <c r="GO499" s="45"/>
      <c r="GP499" s="45"/>
      <c r="GQ499" s="45"/>
      <c r="GR499" s="45"/>
      <c r="GS499" s="45"/>
      <c r="GT499" s="45"/>
      <c r="GU499" s="45"/>
      <c r="GV499" s="45"/>
      <c r="GW499" s="45"/>
      <c r="GX499" s="45"/>
      <c r="GY499" s="45"/>
      <c r="GZ499" s="45"/>
      <c r="HA499" s="45"/>
      <c r="HB499" s="45"/>
      <c r="HC499" s="45"/>
      <c r="HD499" s="45"/>
      <c r="HE499" s="45"/>
      <c r="HF499" s="45"/>
      <c r="HG499" s="45"/>
      <c r="HH499" s="45"/>
      <c r="HI499" s="45"/>
      <c r="HJ499" s="45"/>
      <c r="HK499" s="45"/>
      <c r="HL499" s="45"/>
      <c r="HM499" s="45"/>
      <c r="HN499" s="45"/>
      <c r="HO499" s="45"/>
      <c r="HP499" s="45"/>
      <c r="HQ499" s="45"/>
      <c r="HR499" s="45"/>
      <c r="HS499" s="45"/>
      <c r="HT499" s="45"/>
      <c r="HU499" s="45"/>
      <c r="HV499" s="45"/>
      <c r="HW499" s="45"/>
      <c r="HX499" s="45"/>
      <c r="HY499" s="45"/>
      <c r="HZ499" s="45"/>
      <c r="IA499" s="45"/>
      <c r="IB499" s="45"/>
      <c r="IC499" s="45"/>
      <c r="ID499" s="45"/>
      <c r="IE499" s="45"/>
    </row>
    <row r="500" spans="3:239" x14ac:dyDescent="0.25">
      <c r="C500" s="10"/>
      <c r="D500" s="10"/>
      <c r="E500" s="10"/>
      <c r="F500" s="10"/>
      <c r="G500" s="10"/>
      <c r="H500" s="10"/>
      <c r="I500" s="10"/>
      <c r="J500" s="10"/>
      <c r="BZ500" s="45"/>
      <c r="CA500" s="45"/>
      <c r="CB500" s="45"/>
      <c r="CC500" s="45"/>
      <c r="CD500" s="45"/>
      <c r="CE500" s="45"/>
      <c r="CF500" s="45"/>
      <c r="CG500" s="45"/>
      <c r="CH500" s="45"/>
      <c r="CI500" s="45"/>
      <c r="CJ500" s="45"/>
      <c r="CK500" s="45"/>
      <c r="CL500" s="45"/>
      <c r="CM500" s="45"/>
      <c r="CN500" s="45"/>
      <c r="CO500" s="45"/>
      <c r="CP500" s="45"/>
      <c r="CQ500" s="45"/>
      <c r="CR500" s="45"/>
      <c r="CS500" s="45"/>
      <c r="CT500" s="45"/>
      <c r="CU500" s="45"/>
      <c r="CV500" s="45"/>
      <c r="CW500" s="45"/>
      <c r="CX500" s="45"/>
      <c r="CY500" s="45"/>
      <c r="CZ500" s="45"/>
      <c r="DA500" s="45"/>
      <c r="DB500" s="45"/>
      <c r="DC500" s="45"/>
      <c r="DD500" s="45"/>
      <c r="DE500" s="45"/>
      <c r="DF500" s="45"/>
      <c r="DG500" s="45"/>
      <c r="DH500" s="45"/>
      <c r="DI500" s="45"/>
      <c r="DJ500" s="45"/>
      <c r="DK500" s="45"/>
      <c r="DL500" s="45"/>
      <c r="DM500" s="45"/>
      <c r="DN500" s="45"/>
      <c r="DO500" s="45"/>
      <c r="DP500" s="45"/>
      <c r="DQ500" s="45"/>
      <c r="DR500" s="45"/>
      <c r="DS500" s="45"/>
      <c r="DT500" s="45"/>
      <c r="DU500" s="45"/>
      <c r="DV500" s="45"/>
      <c r="DW500" s="45"/>
      <c r="DX500" s="45"/>
      <c r="DY500" s="45"/>
      <c r="DZ500" s="45"/>
      <c r="EA500" s="45"/>
      <c r="EB500" s="45"/>
      <c r="EC500" s="45"/>
      <c r="ED500" s="45"/>
      <c r="EE500" s="45"/>
      <c r="EF500" s="45"/>
      <c r="EG500" s="45"/>
      <c r="EH500" s="45"/>
      <c r="EI500" s="45"/>
      <c r="EJ500" s="45"/>
      <c r="EK500" s="45"/>
      <c r="EL500" s="45"/>
      <c r="EM500" s="45"/>
      <c r="EN500" s="45"/>
      <c r="EO500" s="45"/>
      <c r="EP500" s="45"/>
      <c r="EQ500" s="45"/>
      <c r="ER500" s="45"/>
      <c r="ES500" s="45"/>
      <c r="ET500" s="45"/>
      <c r="EU500" s="45"/>
      <c r="EV500" s="45"/>
      <c r="EW500" s="45"/>
      <c r="EX500" s="45"/>
      <c r="EY500" s="45"/>
      <c r="EZ500" s="45"/>
      <c r="FA500" s="45"/>
      <c r="FB500" s="45"/>
      <c r="FC500" s="45"/>
      <c r="FD500" s="45"/>
      <c r="FE500" s="45"/>
      <c r="FF500" s="45"/>
      <c r="FG500" s="45"/>
      <c r="FH500" s="45"/>
      <c r="FI500" s="45"/>
      <c r="FJ500" s="45"/>
      <c r="FK500" s="45"/>
      <c r="FL500" s="45"/>
      <c r="FM500" s="45"/>
      <c r="FN500" s="45"/>
      <c r="FO500" s="45"/>
      <c r="FP500" s="45"/>
      <c r="FQ500" s="45"/>
      <c r="FR500" s="45"/>
      <c r="FS500" s="45"/>
      <c r="FT500" s="45"/>
      <c r="FU500" s="45"/>
      <c r="FV500" s="45"/>
      <c r="FW500" s="45"/>
      <c r="FX500" s="45"/>
      <c r="FY500" s="45"/>
      <c r="FZ500" s="45"/>
      <c r="GA500" s="45"/>
      <c r="GB500" s="45"/>
      <c r="GC500" s="45"/>
      <c r="GD500" s="45"/>
      <c r="GE500" s="45"/>
      <c r="GF500" s="45"/>
      <c r="GG500" s="45"/>
      <c r="GH500" s="45"/>
      <c r="GI500" s="45"/>
      <c r="GJ500" s="45"/>
      <c r="GK500" s="45"/>
      <c r="GL500" s="45"/>
      <c r="GM500" s="45"/>
      <c r="GN500" s="45"/>
      <c r="GO500" s="45"/>
      <c r="GP500" s="45"/>
      <c r="GQ500" s="45"/>
      <c r="GR500" s="45"/>
      <c r="GS500" s="45"/>
      <c r="GT500" s="45"/>
      <c r="GU500" s="45"/>
      <c r="GV500" s="45"/>
      <c r="GW500" s="45"/>
      <c r="GX500" s="45"/>
      <c r="GY500" s="45"/>
      <c r="GZ500" s="45"/>
      <c r="HA500" s="45"/>
      <c r="HB500" s="45"/>
      <c r="HC500" s="45"/>
      <c r="HD500" s="45"/>
      <c r="HE500" s="45"/>
      <c r="HF500" s="45"/>
      <c r="HG500" s="45"/>
      <c r="HH500" s="45"/>
      <c r="HI500" s="45"/>
      <c r="HJ500" s="45"/>
      <c r="HK500" s="45"/>
      <c r="HL500" s="45"/>
      <c r="HM500" s="45"/>
      <c r="HN500" s="45"/>
      <c r="HO500" s="45"/>
      <c r="HP500" s="45"/>
      <c r="HQ500" s="45"/>
      <c r="HR500" s="45"/>
      <c r="HS500" s="45"/>
      <c r="HT500" s="45"/>
      <c r="HU500" s="45"/>
      <c r="HV500" s="45"/>
      <c r="HW500" s="45"/>
      <c r="HX500" s="45"/>
      <c r="HY500" s="45"/>
      <c r="HZ500" s="45"/>
      <c r="IA500" s="45"/>
      <c r="IB500" s="45"/>
      <c r="IC500" s="45"/>
      <c r="ID500" s="45"/>
      <c r="IE500" s="45"/>
    </row>
    <row r="501" spans="3:239" x14ac:dyDescent="0.25">
      <c r="C501" s="10"/>
      <c r="D501" s="10"/>
      <c r="E501" s="10"/>
      <c r="F501" s="10"/>
      <c r="G501" s="10"/>
      <c r="H501" s="10"/>
      <c r="I501" s="10"/>
      <c r="J501" s="10"/>
      <c r="BZ501" s="45"/>
      <c r="CA501" s="45"/>
      <c r="CB501" s="45"/>
      <c r="CC501" s="45"/>
      <c r="CD501" s="45"/>
      <c r="CE501" s="45"/>
      <c r="CF501" s="45"/>
      <c r="CG501" s="45"/>
      <c r="CH501" s="45"/>
      <c r="CI501" s="45"/>
      <c r="CJ501" s="45"/>
      <c r="CK501" s="45"/>
      <c r="CL501" s="45"/>
      <c r="CM501" s="45"/>
      <c r="CN501" s="45"/>
      <c r="CO501" s="45"/>
      <c r="CP501" s="45"/>
      <c r="CQ501" s="45"/>
      <c r="CR501" s="45"/>
      <c r="CS501" s="45"/>
      <c r="CT501" s="45"/>
      <c r="CU501" s="45"/>
      <c r="CV501" s="45"/>
      <c r="CW501" s="45"/>
      <c r="CX501" s="45"/>
      <c r="CY501" s="45"/>
      <c r="CZ501" s="45"/>
      <c r="DA501" s="45"/>
      <c r="DB501" s="45"/>
      <c r="DC501" s="45"/>
      <c r="DD501" s="45"/>
      <c r="DE501" s="45"/>
      <c r="DF501" s="45"/>
      <c r="DG501" s="45"/>
      <c r="DH501" s="45"/>
      <c r="DI501" s="45"/>
      <c r="DJ501" s="45"/>
      <c r="DK501" s="45"/>
      <c r="DL501" s="45"/>
      <c r="DM501" s="45"/>
      <c r="DN501" s="45"/>
      <c r="DO501" s="45"/>
      <c r="DP501" s="45"/>
      <c r="DQ501" s="45"/>
      <c r="DR501" s="45"/>
      <c r="DS501" s="45"/>
      <c r="DT501" s="45"/>
      <c r="DU501" s="45"/>
      <c r="DV501" s="45"/>
      <c r="DW501" s="45"/>
      <c r="DX501" s="45"/>
      <c r="DY501" s="45"/>
      <c r="DZ501" s="45"/>
      <c r="EA501" s="45"/>
      <c r="EB501" s="45"/>
      <c r="EC501" s="45"/>
      <c r="ED501" s="45"/>
      <c r="EE501" s="45"/>
      <c r="EF501" s="45"/>
      <c r="EG501" s="45"/>
      <c r="EH501" s="45"/>
      <c r="EI501" s="45"/>
      <c r="EJ501" s="45"/>
      <c r="EK501" s="45"/>
      <c r="EL501" s="45"/>
      <c r="EM501" s="45"/>
      <c r="EN501" s="45"/>
      <c r="EO501" s="45"/>
      <c r="EP501" s="45"/>
      <c r="EQ501" s="45"/>
      <c r="ER501" s="45"/>
      <c r="ES501" s="45"/>
      <c r="ET501" s="45"/>
      <c r="EU501" s="45"/>
      <c r="EV501" s="45"/>
      <c r="EW501" s="45"/>
      <c r="EX501" s="45"/>
      <c r="EY501" s="45"/>
      <c r="EZ501" s="45"/>
      <c r="FA501" s="45"/>
      <c r="FB501" s="45"/>
      <c r="FC501" s="45"/>
      <c r="FD501" s="45"/>
      <c r="FE501" s="45"/>
      <c r="FF501" s="45"/>
      <c r="FG501" s="45"/>
      <c r="FH501" s="45"/>
      <c r="FI501" s="45"/>
      <c r="FJ501" s="45"/>
      <c r="FK501" s="45"/>
      <c r="FL501" s="45"/>
      <c r="FM501" s="45"/>
      <c r="FN501" s="45"/>
      <c r="FO501" s="45"/>
      <c r="FP501" s="45"/>
      <c r="FQ501" s="45"/>
      <c r="FR501" s="45"/>
      <c r="FS501" s="45"/>
      <c r="FT501" s="45"/>
      <c r="FU501" s="45"/>
      <c r="FV501" s="45"/>
      <c r="FW501" s="45"/>
      <c r="FX501" s="45"/>
      <c r="FY501" s="45"/>
      <c r="FZ501" s="45"/>
      <c r="GA501" s="45"/>
      <c r="GB501" s="45"/>
      <c r="GC501" s="45"/>
      <c r="GD501" s="45"/>
      <c r="GE501" s="45"/>
      <c r="GF501" s="45"/>
      <c r="GG501" s="45"/>
      <c r="GH501" s="45"/>
      <c r="GI501" s="45"/>
      <c r="GJ501" s="45"/>
      <c r="GK501" s="45"/>
      <c r="GL501" s="45"/>
      <c r="GM501" s="45"/>
      <c r="GN501" s="45"/>
      <c r="GO501" s="45"/>
      <c r="GP501" s="45"/>
      <c r="GQ501" s="45"/>
      <c r="GR501" s="45"/>
      <c r="GS501" s="45"/>
      <c r="GT501" s="45"/>
      <c r="GU501" s="45"/>
      <c r="GV501" s="45"/>
      <c r="GW501" s="45"/>
      <c r="GX501" s="45"/>
      <c r="GY501" s="45"/>
      <c r="GZ501" s="45"/>
      <c r="HA501" s="45"/>
      <c r="HB501" s="45"/>
      <c r="HC501" s="45"/>
      <c r="HD501" s="45"/>
      <c r="HE501" s="45"/>
      <c r="HF501" s="45"/>
      <c r="HG501" s="45"/>
      <c r="HH501" s="45"/>
      <c r="HI501" s="45"/>
      <c r="HJ501" s="45"/>
      <c r="HK501" s="45"/>
      <c r="HL501" s="45"/>
      <c r="HM501" s="45"/>
      <c r="HN501" s="45"/>
      <c r="HO501" s="45"/>
      <c r="HP501" s="45"/>
      <c r="HQ501" s="45"/>
      <c r="HR501" s="45"/>
      <c r="HS501" s="45"/>
      <c r="HT501" s="45"/>
      <c r="HU501" s="45"/>
      <c r="HV501" s="45"/>
      <c r="HW501" s="45"/>
      <c r="HX501" s="45"/>
      <c r="HY501" s="45"/>
      <c r="HZ501" s="45"/>
      <c r="IA501" s="45"/>
      <c r="IB501" s="45"/>
      <c r="IC501" s="45"/>
      <c r="ID501" s="45"/>
      <c r="IE501" s="45"/>
    </row>
    <row r="502" spans="3:239" x14ac:dyDescent="0.25">
      <c r="C502" s="10"/>
      <c r="D502" s="10"/>
      <c r="E502" s="10"/>
      <c r="F502" s="10"/>
      <c r="G502" s="10"/>
      <c r="H502" s="10"/>
      <c r="I502" s="10"/>
      <c r="J502" s="10"/>
      <c r="BZ502" s="45"/>
      <c r="CA502" s="45"/>
      <c r="CB502" s="45"/>
      <c r="CC502" s="45"/>
      <c r="CD502" s="45"/>
      <c r="CE502" s="45"/>
      <c r="CF502" s="45"/>
      <c r="CG502" s="45"/>
      <c r="CH502" s="45"/>
      <c r="CI502" s="45"/>
      <c r="CJ502" s="45"/>
      <c r="CK502" s="45"/>
      <c r="CL502" s="45"/>
      <c r="CM502" s="45"/>
      <c r="CN502" s="45"/>
      <c r="CO502" s="45"/>
      <c r="CP502" s="45"/>
      <c r="CQ502" s="45"/>
      <c r="CR502" s="45"/>
      <c r="CS502" s="45"/>
      <c r="CT502" s="45"/>
      <c r="CU502" s="45"/>
      <c r="CV502" s="45"/>
      <c r="CW502" s="45"/>
      <c r="CX502" s="45"/>
      <c r="CY502" s="45"/>
      <c r="CZ502" s="45"/>
      <c r="DA502" s="45"/>
      <c r="DB502" s="45"/>
      <c r="DC502" s="45"/>
      <c r="DD502" s="45"/>
      <c r="DE502" s="45"/>
      <c r="DF502" s="45"/>
      <c r="DG502" s="45"/>
      <c r="DH502" s="45"/>
      <c r="DI502" s="45"/>
      <c r="DJ502" s="45"/>
      <c r="DK502" s="45"/>
      <c r="DL502" s="45"/>
      <c r="DM502" s="45"/>
      <c r="DN502" s="45"/>
      <c r="DO502" s="45"/>
      <c r="DP502" s="45"/>
      <c r="DQ502" s="45"/>
      <c r="DR502" s="45"/>
      <c r="DS502" s="45"/>
      <c r="DT502" s="45"/>
      <c r="DU502" s="45"/>
      <c r="DV502" s="45"/>
      <c r="DW502" s="45"/>
      <c r="DX502" s="45"/>
      <c r="DY502" s="45"/>
      <c r="DZ502" s="45"/>
      <c r="EA502" s="45"/>
      <c r="EB502" s="45"/>
      <c r="EC502" s="45"/>
      <c r="ED502" s="45"/>
      <c r="EE502" s="45"/>
      <c r="EF502" s="45"/>
      <c r="EG502" s="45"/>
      <c r="EH502" s="45"/>
      <c r="EI502" s="45"/>
      <c r="EJ502" s="45"/>
      <c r="EK502" s="45"/>
      <c r="EL502" s="45"/>
      <c r="EM502" s="45"/>
      <c r="EN502" s="45"/>
      <c r="EO502" s="45"/>
      <c r="EP502" s="45"/>
      <c r="EQ502" s="45"/>
      <c r="ER502" s="45"/>
      <c r="ES502" s="45"/>
      <c r="ET502" s="45"/>
      <c r="EU502" s="45"/>
      <c r="EV502" s="45"/>
      <c r="EW502" s="45"/>
      <c r="EX502" s="45"/>
      <c r="EY502" s="45"/>
      <c r="EZ502" s="45"/>
      <c r="FA502" s="45"/>
      <c r="FB502" s="45"/>
      <c r="FC502" s="45"/>
      <c r="FD502" s="45"/>
      <c r="FE502" s="45"/>
      <c r="FF502" s="45"/>
      <c r="FG502" s="45"/>
      <c r="FH502" s="45"/>
      <c r="FI502" s="45"/>
      <c r="FJ502" s="45"/>
      <c r="FK502" s="45"/>
      <c r="FL502" s="45"/>
      <c r="FM502" s="45"/>
      <c r="FN502" s="45"/>
      <c r="FO502" s="45"/>
      <c r="FP502" s="45"/>
      <c r="FQ502" s="45"/>
      <c r="FR502" s="45"/>
      <c r="FS502" s="45"/>
      <c r="FT502" s="45"/>
      <c r="FU502" s="45"/>
      <c r="FV502" s="45"/>
      <c r="FW502" s="45"/>
      <c r="FX502" s="45"/>
      <c r="FY502" s="45"/>
      <c r="FZ502" s="45"/>
      <c r="GA502" s="45"/>
      <c r="GB502" s="45"/>
      <c r="GC502" s="45"/>
      <c r="GD502" s="45"/>
      <c r="GE502" s="45"/>
      <c r="GF502" s="45"/>
      <c r="GG502" s="45"/>
      <c r="GH502" s="45"/>
      <c r="GI502" s="45"/>
      <c r="GJ502" s="45"/>
      <c r="GK502" s="45"/>
      <c r="GL502" s="45"/>
      <c r="GM502" s="45"/>
      <c r="GN502" s="45"/>
      <c r="GO502" s="45"/>
      <c r="GP502" s="45"/>
      <c r="GQ502" s="45"/>
      <c r="GR502" s="45"/>
      <c r="GS502" s="45"/>
      <c r="GT502" s="45"/>
      <c r="GU502" s="45"/>
      <c r="GV502" s="45"/>
      <c r="GW502" s="45"/>
      <c r="GX502" s="45"/>
      <c r="GY502" s="45"/>
      <c r="GZ502" s="45"/>
      <c r="HA502" s="45"/>
      <c r="HB502" s="45"/>
      <c r="HC502" s="45"/>
      <c r="HD502" s="45"/>
      <c r="HE502" s="45"/>
      <c r="HF502" s="45"/>
      <c r="HG502" s="45"/>
      <c r="HH502" s="45"/>
      <c r="HI502" s="45"/>
      <c r="HJ502" s="45"/>
      <c r="HK502" s="45"/>
      <c r="HL502" s="45"/>
      <c r="HM502" s="45"/>
      <c r="HN502" s="45"/>
      <c r="HO502" s="45"/>
      <c r="HP502" s="45"/>
      <c r="HQ502" s="45"/>
      <c r="HR502" s="45"/>
      <c r="HS502" s="45"/>
      <c r="HT502" s="45"/>
      <c r="HU502" s="45"/>
      <c r="HV502" s="45"/>
      <c r="HW502" s="45"/>
      <c r="HX502" s="45"/>
      <c r="HY502" s="45"/>
      <c r="HZ502" s="45"/>
      <c r="IA502" s="45"/>
      <c r="IB502" s="45"/>
      <c r="IC502" s="45"/>
      <c r="ID502" s="45"/>
      <c r="IE502" s="45"/>
    </row>
    <row r="503" spans="3:239" x14ac:dyDescent="0.25">
      <c r="C503" s="10"/>
      <c r="D503" s="10"/>
      <c r="E503" s="10"/>
      <c r="F503" s="10"/>
      <c r="G503" s="10"/>
      <c r="H503" s="10"/>
      <c r="I503" s="10"/>
      <c r="J503" s="10"/>
      <c r="BZ503" s="45"/>
      <c r="CA503" s="45"/>
      <c r="CB503" s="45"/>
      <c r="CC503" s="45"/>
      <c r="CD503" s="45"/>
      <c r="CE503" s="45"/>
      <c r="CF503" s="45"/>
      <c r="CG503" s="45"/>
      <c r="CH503" s="45"/>
      <c r="CI503" s="45"/>
      <c r="CJ503" s="45"/>
      <c r="CK503" s="45"/>
      <c r="CL503" s="45"/>
      <c r="CM503" s="45"/>
      <c r="CN503" s="45"/>
      <c r="CO503" s="45"/>
      <c r="CP503" s="45"/>
      <c r="CQ503" s="45"/>
      <c r="CR503" s="45"/>
      <c r="CS503" s="45"/>
      <c r="CT503" s="45"/>
      <c r="CU503" s="45"/>
      <c r="CV503" s="45"/>
      <c r="CW503" s="45"/>
      <c r="CX503" s="45"/>
      <c r="CY503" s="45"/>
      <c r="CZ503" s="45"/>
      <c r="DA503" s="45"/>
      <c r="DB503" s="45"/>
      <c r="DC503" s="45"/>
      <c r="DD503" s="45"/>
      <c r="DE503" s="45"/>
      <c r="DF503" s="45"/>
      <c r="DG503" s="45"/>
      <c r="DH503" s="45"/>
      <c r="DI503" s="45"/>
      <c r="DJ503" s="45"/>
      <c r="DK503" s="45"/>
      <c r="DL503" s="45"/>
      <c r="DM503" s="45"/>
      <c r="DN503" s="45"/>
      <c r="DO503" s="45"/>
      <c r="DP503" s="45"/>
      <c r="DQ503" s="45"/>
      <c r="DR503" s="45"/>
      <c r="DS503" s="45"/>
      <c r="DT503" s="45"/>
      <c r="DU503" s="45"/>
      <c r="DV503" s="45"/>
      <c r="DW503" s="45"/>
      <c r="DX503" s="45"/>
      <c r="DY503" s="45"/>
      <c r="DZ503" s="45"/>
      <c r="EA503" s="45"/>
      <c r="EB503" s="45"/>
      <c r="EC503" s="45"/>
      <c r="ED503" s="45"/>
      <c r="EE503" s="45"/>
      <c r="EF503" s="45"/>
      <c r="EG503" s="45"/>
      <c r="EH503" s="45"/>
      <c r="EI503" s="45"/>
      <c r="EJ503" s="45"/>
      <c r="EK503" s="45"/>
      <c r="EL503" s="45"/>
      <c r="EM503" s="45"/>
      <c r="EN503" s="45"/>
      <c r="EO503" s="45"/>
      <c r="EP503" s="45"/>
      <c r="EQ503" s="45"/>
      <c r="ER503" s="45"/>
      <c r="ES503" s="45"/>
      <c r="ET503" s="45"/>
      <c r="EU503" s="45"/>
      <c r="EV503" s="45"/>
      <c r="EW503" s="45"/>
      <c r="EX503" s="45"/>
      <c r="EY503" s="45"/>
      <c r="EZ503" s="45"/>
      <c r="FA503" s="45"/>
      <c r="FB503" s="45"/>
      <c r="FC503" s="45"/>
      <c r="FD503" s="45"/>
      <c r="FE503" s="45"/>
      <c r="FF503" s="45"/>
      <c r="FG503" s="45"/>
      <c r="FH503" s="45"/>
      <c r="FI503" s="45"/>
      <c r="FJ503" s="45"/>
      <c r="FK503" s="45"/>
      <c r="FL503" s="45"/>
      <c r="FM503" s="45"/>
      <c r="FN503" s="45"/>
      <c r="FO503" s="45"/>
      <c r="FP503" s="45"/>
      <c r="FQ503" s="45"/>
      <c r="FR503" s="45"/>
      <c r="FS503" s="45"/>
      <c r="FT503" s="45"/>
      <c r="FU503" s="45"/>
      <c r="FV503" s="45"/>
      <c r="FW503" s="45"/>
      <c r="FX503" s="45"/>
      <c r="FY503" s="45"/>
      <c r="FZ503" s="45"/>
      <c r="GA503" s="45"/>
      <c r="GB503" s="45"/>
      <c r="GC503" s="45"/>
      <c r="GD503" s="45"/>
      <c r="GE503" s="45"/>
      <c r="GF503" s="45"/>
      <c r="GG503" s="45"/>
      <c r="GH503" s="45"/>
      <c r="GI503" s="45"/>
      <c r="GJ503" s="45"/>
      <c r="GK503" s="45"/>
      <c r="GL503" s="45"/>
      <c r="GM503" s="45"/>
      <c r="GN503" s="45"/>
      <c r="GO503" s="45"/>
      <c r="GP503" s="45"/>
      <c r="GQ503" s="45"/>
      <c r="GR503" s="45"/>
      <c r="GS503" s="45"/>
      <c r="GT503" s="45"/>
      <c r="GU503" s="45"/>
      <c r="GV503" s="45"/>
      <c r="GW503" s="45"/>
      <c r="GX503" s="45"/>
      <c r="GY503" s="45"/>
      <c r="GZ503" s="45"/>
      <c r="HA503" s="45"/>
      <c r="HB503" s="45"/>
      <c r="HC503" s="45"/>
      <c r="HD503" s="45"/>
      <c r="HE503" s="45"/>
      <c r="HF503" s="45"/>
      <c r="HG503" s="45"/>
      <c r="HH503" s="45"/>
      <c r="HI503" s="45"/>
      <c r="HJ503" s="45"/>
      <c r="HK503" s="45"/>
      <c r="HL503" s="45"/>
      <c r="HM503" s="45"/>
      <c r="HN503" s="45"/>
      <c r="HO503" s="45"/>
      <c r="HP503" s="45"/>
      <c r="HQ503" s="45"/>
      <c r="HR503" s="45"/>
      <c r="HS503" s="45"/>
      <c r="HT503" s="45"/>
      <c r="HU503" s="45"/>
      <c r="HV503" s="45"/>
      <c r="HW503" s="45"/>
      <c r="HX503" s="45"/>
      <c r="HY503" s="45"/>
      <c r="HZ503" s="45"/>
      <c r="IA503" s="45"/>
      <c r="IB503" s="45"/>
      <c r="IC503" s="45"/>
      <c r="ID503" s="45"/>
      <c r="IE503" s="45"/>
    </row>
    <row r="504" spans="3:239" x14ac:dyDescent="0.25">
      <c r="C504" s="10"/>
      <c r="D504" s="10"/>
      <c r="E504" s="10"/>
      <c r="F504" s="10"/>
      <c r="G504" s="10"/>
      <c r="H504" s="10"/>
      <c r="I504" s="10"/>
      <c r="J504" s="10"/>
      <c r="BZ504" s="45"/>
      <c r="CA504" s="45"/>
      <c r="CB504" s="45"/>
      <c r="CC504" s="45"/>
      <c r="CD504" s="45"/>
      <c r="CE504" s="45"/>
      <c r="CF504" s="45"/>
      <c r="CG504" s="45"/>
      <c r="CH504" s="45"/>
      <c r="CI504" s="45"/>
      <c r="CJ504" s="45"/>
      <c r="CK504" s="45"/>
      <c r="CL504" s="45"/>
      <c r="CM504" s="45"/>
      <c r="CN504" s="45"/>
      <c r="CO504" s="45"/>
      <c r="CP504" s="45"/>
      <c r="CQ504" s="45"/>
      <c r="CR504" s="45"/>
      <c r="CS504" s="45"/>
      <c r="CT504" s="45"/>
      <c r="CU504" s="45"/>
      <c r="CV504" s="45"/>
      <c r="CW504" s="45"/>
      <c r="CX504" s="45"/>
      <c r="CY504" s="45"/>
      <c r="CZ504" s="45"/>
      <c r="DA504" s="45"/>
      <c r="DB504" s="45"/>
      <c r="DC504" s="45"/>
      <c r="DD504" s="45"/>
      <c r="DE504" s="45"/>
      <c r="DF504" s="45"/>
      <c r="DG504" s="45"/>
      <c r="DH504" s="45"/>
      <c r="DI504" s="45"/>
      <c r="DJ504" s="45"/>
      <c r="DK504" s="45"/>
      <c r="DL504" s="45"/>
      <c r="DM504" s="45"/>
      <c r="DN504" s="45"/>
      <c r="DO504" s="45"/>
      <c r="DP504" s="45"/>
      <c r="DQ504" s="45"/>
      <c r="DR504" s="45"/>
      <c r="DS504" s="45"/>
      <c r="DT504" s="45"/>
      <c r="DU504" s="45"/>
      <c r="DV504" s="45"/>
      <c r="DW504" s="45"/>
      <c r="DX504" s="45"/>
      <c r="DY504" s="45"/>
      <c r="DZ504" s="45"/>
      <c r="EA504" s="45"/>
      <c r="EB504" s="45"/>
      <c r="EC504" s="45"/>
      <c r="ED504" s="45"/>
      <c r="EE504" s="45"/>
      <c r="EF504" s="45"/>
      <c r="EG504" s="45"/>
      <c r="EH504" s="45"/>
      <c r="EI504" s="45"/>
      <c r="EJ504" s="45"/>
      <c r="EK504" s="45"/>
      <c r="EL504" s="45"/>
      <c r="EM504" s="45"/>
      <c r="EN504" s="45"/>
      <c r="EO504" s="45"/>
      <c r="EP504" s="45"/>
      <c r="EQ504" s="45"/>
      <c r="ER504" s="45"/>
      <c r="ES504" s="45"/>
      <c r="ET504" s="45"/>
      <c r="EU504" s="45"/>
      <c r="EV504" s="45"/>
      <c r="EW504" s="45"/>
      <c r="EX504" s="45"/>
      <c r="EY504" s="45"/>
      <c r="EZ504" s="45"/>
      <c r="FA504" s="45"/>
      <c r="FB504" s="45"/>
      <c r="FC504" s="45"/>
      <c r="FD504" s="45"/>
      <c r="FE504" s="45"/>
      <c r="FF504" s="45"/>
      <c r="FG504" s="45"/>
      <c r="FH504" s="45"/>
      <c r="FI504" s="45"/>
      <c r="FJ504" s="45"/>
      <c r="FK504" s="45"/>
      <c r="FL504" s="45"/>
      <c r="FM504" s="45"/>
      <c r="FN504" s="45"/>
      <c r="FO504" s="45"/>
      <c r="FP504" s="45"/>
      <c r="FQ504" s="45"/>
      <c r="FR504" s="45"/>
      <c r="FS504" s="45"/>
      <c r="FT504" s="45"/>
      <c r="FU504" s="45"/>
      <c r="FV504" s="45"/>
      <c r="FW504" s="45"/>
      <c r="FX504" s="45"/>
      <c r="FY504" s="45"/>
      <c r="FZ504" s="45"/>
      <c r="GA504" s="45"/>
      <c r="GB504" s="45"/>
      <c r="GC504" s="45"/>
      <c r="GD504" s="45"/>
      <c r="GE504" s="45"/>
      <c r="GF504" s="45"/>
      <c r="GG504" s="45"/>
      <c r="GH504" s="45"/>
      <c r="GI504" s="45"/>
      <c r="GJ504" s="45"/>
      <c r="GK504" s="45"/>
      <c r="GL504" s="45"/>
      <c r="GM504" s="45"/>
      <c r="GN504" s="45"/>
      <c r="GO504" s="45"/>
      <c r="GP504" s="45"/>
      <c r="GQ504" s="45"/>
      <c r="GR504" s="45"/>
      <c r="GS504" s="45"/>
      <c r="GT504" s="45"/>
      <c r="GU504" s="45"/>
      <c r="GV504" s="45"/>
      <c r="GW504" s="45"/>
      <c r="GX504" s="45"/>
      <c r="GY504" s="45"/>
      <c r="GZ504" s="45"/>
      <c r="HA504" s="45"/>
      <c r="HB504" s="45"/>
      <c r="HC504" s="45"/>
      <c r="HD504" s="45"/>
      <c r="HE504" s="45"/>
      <c r="HF504" s="45"/>
      <c r="HG504" s="45"/>
      <c r="HH504" s="45"/>
      <c r="HI504" s="45"/>
      <c r="HJ504" s="45"/>
      <c r="HK504" s="45"/>
      <c r="HL504" s="45"/>
      <c r="HM504" s="45"/>
      <c r="HN504" s="45"/>
      <c r="HO504" s="45"/>
      <c r="HP504" s="45"/>
      <c r="HQ504" s="45"/>
      <c r="HR504" s="45"/>
      <c r="HS504" s="45"/>
      <c r="HT504" s="45"/>
      <c r="HU504" s="45"/>
      <c r="HV504" s="45"/>
      <c r="HW504" s="45"/>
      <c r="HX504" s="45"/>
      <c r="HY504" s="45"/>
      <c r="HZ504" s="45"/>
      <c r="IA504" s="45"/>
      <c r="IB504" s="45"/>
      <c r="IC504" s="45"/>
      <c r="ID504" s="45"/>
      <c r="IE504" s="45"/>
    </row>
    <row r="505" spans="3:239" x14ac:dyDescent="0.25">
      <c r="C505" s="10"/>
      <c r="D505" s="10"/>
      <c r="E505" s="10"/>
      <c r="F505" s="10"/>
      <c r="G505" s="10"/>
      <c r="H505" s="10"/>
      <c r="I505" s="10"/>
      <c r="J505" s="10"/>
      <c r="BZ505" s="45"/>
      <c r="CA505" s="45"/>
      <c r="CB505" s="45"/>
      <c r="CC505" s="45"/>
      <c r="CD505" s="45"/>
      <c r="CE505" s="45"/>
      <c r="CF505" s="45"/>
      <c r="CG505" s="45"/>
      <c r="CH505" s="45"/>
      <c r="CI505" s="45"/>
      <c r="CJ505" s="45"/>
      <c r="CK505" s="45"/>
      <c r="CL505" s="45"/>
      <c r="CM505" s="45"/>
      <c r="CN505" s="45"/>
      <c r="CO505" s="45"/>
      <c r="CP505" s="45"/>
      <c r="CQ505" s="45"/>
      <c r="CR505" s="45"/>
      <c r="CS505" s="45"/>
      <c r="CT505" s="45"/>
      <c r="CU505" s="45"/>
      <c r="CV505" s="45"/>
      <c r="CW505" s="45"/>
      <c r="CX505" s="45"/>
      <c r="CY505" s="45"/>
      <c r="CZ505" s="45"/>
      <c r="DA505" s="45"/>
      <c r="DB505" s="45"/>
      <c r="DC505" s="45"/>
      <c r="DD505" s="45"/>
      <c r="DE505" s="45"/>
      <c r="DF505" s="45"/>
      <c r="DG505" s="45"/>
      <c r="DH505" s="45"/>
      <c r="DI505" s="45"/>
      <c r="DJ505" s="45"/>
      <c r="DK505" s="45"/>
      <c r="DL505" s="45"/>
      <c r="DM505" s="45"/>
      <c r="DN505" s="45"/>
      <c r="DO505" s="45"/>
      <c r="DP505" s="45"/>
      <c r="DQ505" s="45"/>
      <c r="DR505" s="45"/>
      <c r="DS505" s="45"/>
      <c r="DT505" s="45"/>
      <c r="DU505" s="45"/>
      <c r="DV505" s="45"/>
      <c r="DW505" s="45"/>
      <c r="DX505" s="45"/>
      <c r="DY505" s="45"/>
      <c r="DZ505" s="45"/>
      <c r="EA505" s="45"/>
      <c r="EB505" s="45"/>
      <c r="EC505" s="45"/>
      <c r="ED505" s="45"/>
      <c r="EE505" s="45"/>
      <c r="EF505" s="45"/>
      <c r="EG505" s="45"/>
      <c r="EH505" s="45"/>
      <c r="EI505" s="45"/>
      <c r="EJ505" s="45"/>
      <c r="EK505" s="45"/>
      <c r="EL505" s="45"/>
      <c r="EM505" s="45"/>
      <c r="EN505" s="45"/>
      <c r="EO505" s="45"/>
      <c r="EP505" s="45"/>
      <c r="EQ505" s="45"/>
      <c r="ER505" s="45"/>
      <c r="ES505" s="45"/>
      <c r="ET505" s="45"/>
      <c r="EU505" s="45"/>
      <c r="EV505" s="45"/>
      <c r="EW505" s="45"/>
      <c r="EX505" s="45"/>
      <c r="EY505" s="45"/>
      <c r="EZ505" s="45"/>
      <c r="FA505" s="45"/>
      <c r="FB505" s="45"/>
      <c r="FC505" s="45"/>
      <c r="FD505" s="45"/>
      <c r="FE505" s="45"/>
      <c r="FF505" s="45"/>
      <c r="FG505" s="45"/>
      <c r="FH505" s="45"/>
      <c r="FI505" s="45"/>
      <c r="FJ505" s="45"/>
      <c r="FK505" s="45"/>
      <c r="FL505" s="45"/>
      <c r="FM505" s="45"/>
      <c r="FN505" s="45"/>
      <c r="FO505" s="45"/>
      <c r="FP505" s="45"/>
      <c r="FQ505" s="45"/>
      <c r="FR505" s="45"/>
      <c r="FS505" s="45"/>
      <c r="FT505" s="45"/>
      <c r="FU505" s="45"/>
      <c r="FV505" s="45"/>
      <c r="FW505" s="45"/>
      <c r="FX505" s="45"/>
      <c r="FY505" s="45"/>
      <c r="FZ505" s="45"/>
      <c r="GA505" s="45"/>
      <c r="GB505" s="45"/>
      <c r="GC505" s="45"/>
      <c r="GD505" s="45"/>
      <c r="GE505" s="45"/>
      <c r="GF505" s="45"/>
      <c r="GG505" s="45"/>
      <c r="GH505" s="45"/>
      <c r="GI505" s="45"/>
      <c r="GJ505" s="45"/>
      <c r="GK505" s="45"/>
      <c r="GL505" s="45"/>
      <c r="GM505" s="45"/>
      <c r="GN505" s="45"/>
      <c r="GO505" s="45"/>
      <c r="GP505" s="45"/>
      <c r="GQ505" s="45"/>
      <c r="GR505" s="45"/>
      <c r="GS505" s="45"/>
      <c r="GT505" s="45"/>
      <c r="GU505" s="45"/>
      <c r="GV505" s="45"/>
      <c r="GW505" s="45"/>
      <c r="GX505" s="45"/>
      <c r="GY505" s="45"/>
      <c r="GZ505" s="45"/>
      <c r="HA505" s="45"/>
      <c r="HB505" s="45"/>
      <c r="HC505" s="45"/>
      <c r="HD505" s="45"/>
      <c r="HE505" s="45"/>
      <c r="HF505" s="45"/>
      <c r="HG505" s="45"/>
      <c r="HH505" s="45"/>
      <c r="HI505" s="45"/>
      <c r="HJ505" s="45"/>
      <c r="HK505" s="45"/>
      <c r="HL505" s="45"/>
      <c r="HM505" s="45"/>
      <c r="HN505" s="45"/>
      <c r="HO505" s="45"/>
      <c r="HP505" s="45"/>
      <c r="HQ505" s="45"/>
      <c r="HR505" s="45"/>
      <c r="HS505" s="45"/>
      <c r="HT505" s="45"/>
      <c r="HU505" s="45"/>
      <c r="HV505" s="45"/>
      <c r="HW505" s="45"/>
      <c r="HX505" s="45"/>
      <c r="HY505" s="45"/>
      <c r="HZ505" s="45"/>
      <c r="IA505" s="45"/>
      <c r="IB505" s="45"/>
      <c r="IC505" s="45"/>
      <c r="ID505" s="45"/>
      <c r="IE505" s="45"/>
    </row>
    <row r="506" spans="3:239" x14ac:dyDescent="0.25">
      <c r="C506" s="10"/>
      <c r="D506" s="10"/>
      <c r="E506" s="10"/>
      <c r="F506" s="10"/>
      <c r="G506" s="10"/>
      <c r="H506" s="10"/>
      <c r="I506" s="10"/>
      <c r="J506" s="10"/>
      <c r="BZ506" s="45"/>
      <c r="CA506" s="45"/>
      <c r="CB506" s="45"/>
      <c r="CC506" s="45"/>
      <c r="CD506" s="45"/>
      <c r="CE506" s="45"/>
      <c r="CF506" s="45"/>
      <c r="CG506" s="45"/>
      <c r="CH506" s="45"/>
      <c r="CI506" s="45"/>
      <c r="CJ506" s="45"/>
      <c r="CK506" s="45"/>
      <c r="CL506" s="45"/>
      <c r="CM506" s="45"/>
      <c r="CN506" s="45"/>
      <c r="CO506" s="45"/>
      <c r="CP506" s="45"/>
      <c r="CQ506" s="45"/>
      <c r="CR506" s="45"/>
      <c r="CS506" s="45"/>
      <c r="CT506" s="45"/>
      <c r="CU506" s="45"/>
      <c r="CV506" s="45"/>
      <c r="CW506" s="45"/>
      <c r="CX506" s="45"/>
      <c r="CY506" s="45"/>
      <c r="CZ506" s="45"/>
      <c r="DA506" s="45"/>
      <c r="DB506" s="45"/>
      <c r="DC506" s="45"/>
      <c r="DD506" s="45"/>
      <c r="DE506" s="45"/>
      <c r="DF506" s="45"/>
      <c r="DG506" s="45"/>
      <c r="DH506" s="45"/>
      <c r="DI506" s="45"/>
      <c r="DJ506" s="45"/>
      <c r="DK506" s="45"/>
      <c r="DL506" s="45"/>
      <c r="DM506" s="45"/>
      <c r="DN506" s="45"/>
      <c r="DO506" s="45"/>
      <c r="DP506" s="45"/>
      <c r="DQ506" s="45"/>
      <c r="DR506" s="45"/>
      <c r="DS506" s="45"/>
      <c r="DT506" s="45"/>
      <c r="DU506" s="45"/>
      <c r="DV506" s="45"/>
      <c r="DW506" s="45"/>
      <c r="DX506" s="45"/>
      <c r="DY506" s="45"/>
      <c r="DZ506" s="45"/>
      <c r="EA506" s="45"/>
      <c r="EB506" s="45"/>
      <c r="EC506" s="45"/>
      <c r="ED506" s="45"/>
      <c r="EE506" s="45"/>
      <c r="EF506" s="45"/>
      <c r="EG506" s="45"/>
      <c r="EH506" s="45"/>
      <c r="EI506" s="45"/>
      <c r="EJ506" s="45"/>
      <c r="EK506" s="45"/>
      <c r="EL506" s="45"/>
      <c r="EM506" s="45"/>
      <c r="EN506" s="45"/>
      <c r="EO506" s="45"/>
      <c r="EP506" s="45"/>
      <c r="EQ506" s="45"/>
      <c r="ER506" s="45"/>
      <c r="ES506" s="45"/>
      <c r="ET506" s="45"/>
      <c r="EU506" s="45"/>
      <c r="EV506" s="45"/>
      <c r="EW506" s="45"/>
      <c r="EX506" s="45"/>
      <c r="EY506" s="45"/>
      <c r="EZ506" s="45"/>
      <c r="FA506" s="45"/>
      <c r="FB506" s="45"/>
      <c r="FC506" s="45"/>
      <c r="FD506" s="45"/>
      <c r="FE506" s="45"/>
      <c r="FF506" s="45"/>
      <c r="FG506" s="45"/>
      <c r="FH506" s="45"/>
      <c r="FI506" s="45"/>
      <c r="FJ506" s="45"/>
      <c r="FK506" s="45"/>
      <c r="FL506" s="45"/>
      <c r="FM506" s="45"/>
      <c r="FN506" s="45"/>
      <c r="FO506" s="45"/>
      <c r="FP506" s="45"/>
      <c r="FQ506" s="45"/>
      <c r="FR506" s="45"/>
      <c r="FS506" s="45"/>
      <c r="FT506" s="45"/>
      <c r="FU506" s="45"/>
      <c r="FV506" s="45"/>
      <c r="FW506" s="45"/>
      <c r="FX506" s="45"/>
      <c r="FY506" s="45"/>
      <c r="FZ506" s="45"/>
      <c r="GA506" s="45"/>
      <c r="GB506" s="45"/>
      <c r="GC506" s="45"/>
      <c r="GD506" s="45"/>
      <c r="GE506" s="45"/>
      <c r="GF506" s="45"/>
      <c r="GG506" s="45"/>
      <c r="GH506" s="45"/>
      <c r="GI506" s="45"/>
      <c r="GJ506" s="45"/>
      <c r="GK506" s="45"/>
      <c r="GL506" s="45"/>
      <c r="GM506" s="45"/>
      <c r="GN506" s="45"/>
      <c r="GO506" s="45"/>
      <c r="GP506" s="45"/>
      <c r="GQ506" s="45"/>
      <c r="GR506" s="45"/>
      <c r="GS506" s="45"/>
      <c r="GT506" s="45"/>
      <c r="GU506" s="45"/>
      <c r="GV506" s="45"/>
      <c r="GW506" s="45"/>
      <c r="GX506" s="45"/>
      <c r="GY506" s="45"/>
      <c r="GZ506" s="45"/>
      <c r="HA506" s="45"/>
      <c r="HB506" s="45"/>
      <c r="HC506" s="45"/>
      <c r="HD506" s="45"/>
      <c r="HE506" s="45"/>
      <c r="HF506" s="45"/>
      <c r="HG506" s="45"/>
      <c r="HH506" s="45"/>
      <c r="HI506" s="45"/>
      <c r="HJ506" s="45"/>
      <c r="HK506" s="45"/>
      <c r="HL506" s="45"/>
      <c r="HM506" s="45"/>
      <c r="HN506" s="45"/>
      <c r="HO506" s="45"/>
      <c r="HP506" s="45"/>
      <c r="HQ506" s="45"/>
      <c r="HR506" s="45"/>
      <c r="HS506" s="45"/>
      <c r="HT506" s="45"/>
      <c r="HU506" s="45"/>
      <c r="HV506" s="45"/>
      <c r="HW506" s="45"/>
      <c r="HX506" s="45"/>
      <c r="HY506" s="45"/>
      <c r="HZ506" s="45"/>
      <c r="IA506" s="45"/>
      <c r="IB506" s="45"/>
      <c r="IC506" s="45"/>
      <c r="ID506" s="45"/>
      <c r="IE506" s="45"/>
    </row>
    <row r="507" spans="3:239" x14ac:dyDescent="0.25">
      <c r="C507" s="10"/>
      <c r="D507" s="10"/>
      <c r="E507" s="10"/>
      <c r="F507" s="10"/>
      <c r="G507" s="10"/>
      <c r="H507" s="10"/>
      <c r="I507" s="10"/>
      <c r="J507" s="10"/>
      <c r="BZ507" s="45"/>
      <c r="CA507" s="45"/>
      <c r="CB507" s="45"/>
      <c r="CC507" s="45"/>
      <c r="CD507" s="45"/>
      <c r="CE507" s="45"/>
      <c r="CF507" s="45"/>
      <c r="CG507" s="45"/>
      <c r="CH507" s="45"/>
      <c r="CI507" s="45"/>
      <c r="CJ507" s="45"/>
      <c r="CK507" s="45"/>
      <c r="CL507" s="45"/>
      <c r="CM507" s="45"/>
      <c r="CN507" s="45"/>
      <c r="CO507" s="45"/>
      <c r="CP507" s="45"/>
      <c r="CQ507" s="45"/>
      <c r="CR507" s="45"/>
      <c r="CS507" s="45"/>
      <c r="CT507" s="45"/>
      <c r="CU507" s="45"/>
      <c r="CV507" s="45"/>
      <c r="CW507" s="45"/>
      <c r="CX507" s="45"/>
      <c r="CY507" s="45"/>
      <c r="CZ507" s="45"/>
      <c r="DA507" s="45"/>
      <c r="DB507" s="45"/>
      <c r="DC507" s="45"/>
      <c r="DD507" s="45"/>
      <c r="DE507" s="45"/>
      <c r="DF507" s="45"/>
      <c r="DG507" s="45"/>
      <c r="DH507" s="45"/>
      <c r="DI507" s="45"/>
      <c r="DJ507" s="45"/>
      <c r="DK507" s="45"/>
      <c r="DL507" s="45"/>
      <c r="DM507" s="45"/>
      <c r="DN507" s="45"/>
      <c r="DO507" s="45"/>
      <c r="DP507" s="45"/>
      <c r="DQ507" s="45"/>
      <c r="DR507" s="45"/>
      <c r="DS507" s="45"/>
      <c r="DT507" s="45"/>
      <c r="DU507" s="45"/>
      <c r="DV507" s="45"/>
      <c r="DW507" s="45"/>
      <c r="DX507" s="45"/>
      <c r="DY507" s="45"/>
      <c r="DZ507" s="45"/>
      <c r="EA507" s="45"/>
      <c r="EB507" s="45"/>
      <c r="EC507" s="45"/>
      <c r="ED507" s="45"/>
      <c r="EE507" s="45"/>
      <c r="EF507" s="45"/>
      <c r="EG507" s="45"/>
      <c r="EH507" s="45"/>
      <c r="EI507" s="45"/>
      <c r="EJ507" s="45"/>
      <c r="EK507" s="45"/>
      <c r="EL507" s="45"/>
      <c r="EM507" s="45"/>
      <c r="EN507" s="45"/>
      <c r="EO507" s="45"/>
      <c r="EP507" s="45"/>
      <c r="EQ507" s="45"/>
      <c r="ER507" s="45"/>
      <c r="ES507" s="45"/>
      <c r="ET507" s="45"/>
      <c r="EU507" s="45"/>
      <c r="EV507" s="45"/>
      <c r="EW507" s="45"/>
      <c r="EX507" s="45"/>
      <c r="EY507" s="45"/>
      <c r="EZ507" s="45"/>
      <c r="FA507" s="45"/>
      <c r="FB507" s="45"/>
      <c r="FC507" s="45"/>
      <c r="FD507" s="45"/>
      <c r="FE507" s="45"/>
      <c r="FF507" s="45"/>
      <c r="FG507" s="45"/>
      <c r="FH507" s="45"/>
      <c r="FI507" s="45"/>
      <c r="FJ507" s="45"/>
      <c r="FK507" s="45"/>
      <c r="FL507" s="45"/>
      <c r="FM507" s="45"/>
      <c r="FN507" s="45"/>
      <c r="FO507" s="45"/>
      <c r="FP507" s="45"/>
      <c r="FQ507" s="45"/>
      <c r="FR507" s="45"/>
      <c r="FS507" s="45"/>
      <c r="FT507" s="45"/>
      <c r="FU507" s="45"/>
      <c r="FV507" s="45"/>
      <c r="FW507" s="45"/>
      <c r="FX507" s="45"/>
      <c r="FY507" s="45"/>
      <c r="FZ507" s="45"/>
      <c r="GA507" s="45"/>
      <c r="GB507" s="45"/>
      <c r="GC507" s="45"/>
      <c r="GD507" s="45"/>
      <c r="GE507" s="45"/>
      <c r="GF507" s="45"/>
      <c r="GG507" s="45"/>
      <c r="GH507" s="45"/>
      <c r="GI507" s="45"/>
      <c r="GJ507" s="45"/>
      <c r="GK507" s="45"/>
      <c r="GL507" s="45"/>
      <c r="GM507" s="45"/>
      <c r="GN507" s="45"/>
      <c r="GO507" s="45"/>
      <c r="GP507" s="45"/>
      <c r="GQ507" s="45"/>
      <c r="GR507" s="45"/>
      <c r="GS507" s="45"/>
      <c r="GT507" s="45"/>
      <c r="GU507" s="45"/>
      <c r="GV507" s="45"/>
      <c r="GW507" s="45"/>
      <c r="GX507" s="45"/>
      <c r="GY507" s="45"/>
      <c r="GZ507" s="45"/>
      <c r="HA507" s="45"/>
      <c r="HB507" s="45"/>
      <c r="HC507" s="45"/>
      <c r="HD507" s="45"/>
      <c r="HE507" s="45"/>
      <c r="HF507" s="45"/>
      <c r="HG507" s="45"/>
      <c r="HH507" s="45"/>
      <c r="HI507" s="45"/>
      <c r="HJ507" s="45"/>
      <c r="HK507" s="45"/>
      <c r="HL507" s="45"/>
      <c r="HM507" s="45"/>
      <c r="HN507" s="45"/>
      <c r="HO507" s="45"/>
      <c r="HP507" s="45"/>
      <c r="HQ507" s="45"/>
      <c r="HR507" s="45"/>
      <c r="HS507" s="45"/>
      <c r="HT507" s="45"/>
      <c r="HU507" s="45"/>
      <c r="HV507" s="45"/>
      <c r="HW507" s="45"/>
      <c r="HX507" s="45"/>
      <c r="HY507" s="45"/>
      <c r="HZ507" s="45"/>
      <c r="IA507" s="45"/>
      <c r="IB507" s="45"/>
      <c r="IC507" s="45"/>
      <c r="ID507" s="45"/>
      <c r="IE507" s="45"/>
    </row>
    <row r="508" spans="3:239" x14ac:dyDescent="0.25">
      <c r="C508" s="10"/>
      <c r="D508" s="10"/>
      <c r="E508" s="10"/>
      <c r="F508" s="10"/>
      <c r="G508" s="10"/>
      <c r="H508" s="10"/>
      <c r="I508" s="10"/>
      <c r="J508" s="10"/>
      <c r="BZ508" s="45"/>
      <c r="CA508" s="45"/>
      <c r="CB508" s="45"/>
      <c r="CC508" s="45"/>
      <c r="CD508" s="45"/>
      <c r="CE508" s="45"/>
      <c r="CF508" s="45"/>
      <c r="CG508" s="45"/>
      <c r="CH508" s="45"/>
      <c r="CI508" s="45"/>
      <c r="CJ508" s="45"/>
      <c r="CK508" s="45"/>
      <c r="CL508" s="45"/>
      <c r="CM508" s="45"/>
      <c r="CN508" s="45"/>
      <c r="CO508" s="45"/>
      <c r="CP508" s="45"/>
      <c r="CQ508" s="45"/>
      <c r="CR508" s="45"/>
      <c r="CS508" s="45"/>
      <c r="CT508" s="45"/>
      <c r="CU508" s="45"/>
      <c r="CV508" s="45"/>
      <c r="CW508" s="45"/>
      <c r="CX508" s="45"/>
      <c r="CY508" s="45"/>
      <c r="CZ508" s="45"/>
      <c r="DA508" s="45"/>
      <c r="DB508" s="45"/>
      <c r="DC508" s="45"/>
      <c r="DD508" s="45"/>
      <c r="DE508" s="45"/>
      <c r="DF508" s="45"/>
      <c r="DG508" s="45"/>
      <c r="DH508" s="45"/>
      <c r="DI508" s="45"/>
      <c r="DJ508" s="45"/>
      <c r="DK508" s="45"/>
      <c r="DL508" s="45"/>
      <c r="DM508" s="45"/>
      <c r="DN508" s="45"/>
      <c r="DO508" s="45"/>
      <c r="DP508" s="45"/>
      <c r="DQ508" s="45"/>
      <c r="DR508" s="45"/>
      <c r="DS508" s="45"/>
      <c r="DT508" s="45"/>
      <c r="DU508" s="45"/>
      <c r="DV508" s="45"/>
      <c r="DW508" s="45"/>
      <c r="DX508" s="45"/>
      <c r="DY508" s="45"/>
      <c r="DZ508" s="45"/>
      <c r="EA508" s="45"/>
      <c r="EB508" s="45"/>
      <c r="EC508" s="45"/>
      <c r="ED508" s="45"/>
      <c r="EE508" s="45"/>
      <c r="EF508" s="45"/>
      <c r="EG508" s="45"/>
      <c r="EH508" s="45"/>
      <c r="EI508" s="45"/>
      <c r="EJ508" s="45"/>
      <c r="EK508" s="45"/>
      <c r="EL508" s="45"/>
      <c r="EM508" s="45"/>
      <c r="EN508" s="45"/>
      <c r="EO508" s="45"/>
      <c r="EP508" s="45"/>
      <c r="EQ508" s="45"/>
      <c r="ER508" s="45"/>
      <c r="ES508" s="45"/>
      <c r="ET508" s="45"/>
      <c r="EU508" s="45"/>
      <c r="EV508" s="45"/>
      <c r="EW508" s="45"/>
      <c r="EX508" s="45"/>
      <c r="EY508" s="45"/>
      <c r="EZ508" s="45"/>
      <c r="FA508" s="45"/>
      <c r="FB508" s="45"/>
      <c r="FC508" s="45"/>
      <c r="FD508" s="45"/>
      <c r="FE508" s="45"/>
      <c r="FF508" s="45"/>
      <c r="FG508" s="45"/>
      <c r="FH508" s="45"/>
      <c r="FI508" s="45"/>
      <c r="FJ508" s="45"/>
      <c r="FK508" s="45"/>
      <c r="FL508" s="45"/>
      <c r="FM508" s="45"/>
      <c r="FN508" s="45"/>
      <c r="FO508" s="45"/>
      <c r="FP508" s="45"/>
      <c r="FQ508" s="45"/>
      <c r="FR508" s="45"/>
      <c r="FS508" s="45"/>
      <c r="FT508" s="45"/>
      <c r="FU508" s="45"/>
      <c r="FV508" s="45"/>
      <c r="FW508" s="45"/>
      <c r="FX508" s="45"/>
      <c r="FY508" s="45"/>
      <c r="FZ508" s="45"/>
      <c r="GA508" s="45"/>
      <c r="GB508" s="45"/>
      <c r="GC508" s="45"/>
      <c r="GD508" s="45"/>
      <c r="GE508" s="45"/>
      <c r="GF508" s="45"/>
      <c r="GG508" s="45"/>
      <c r="GH508" s="45"/>
      <c r="GI508" s="45"/>
      <c r="GJ508" s="45"/>
      <c r="GK508" s="45"/>
      <c r="GL508" s="45"/>
      <c r="GM508" s="45"/>
      <c r="GN508" s="45"/>
      <c r="GO508" s="45"/>
      <c r="GP508" s="45"/>
      <c r="GQ508" s="45"/>
      <c r="GR508" s="45"/>
      <c r="GS508" s="45"/>
      <c r="GT508" s="45"/>
      <c r="GU508" s="45"/>
      <c r="GV508" s="45"/>
      <c r="GW508" s="45"/>
      <c r="GX508" s="45"/>
      <c r="GY508" s="45"/>
      <c r="GZ508" s="45"/>
      <c r="HA508" s="45"/>
      <c r="HB508" s="45"/>
      <c r="HC508" s="45"/>
      <c r="HD508" s="45"/>
      <c r="HE508" s="45"/>
      <c r="HF508" s="45"/>
      <c r="HG508" s="45"/>
      <c r="HH508" s="45"/>
      <c r="HI508" s="45"/>
      <c r="HJ508" s="45"/>
      <c r="HK508" s="45"/>
      <c r="HL508" s="45"/>
      <c r="HM508" s="45"/>
      <c r="HN508" s="45"/>
      <c r="HO508" s="45"/>
      <c r="HP508" s="45"/>
      <c r="HQ508" s="45"/>
      <c r="HR508" s="45"/>
      <c r="HS508" s="45"/>
      <c r="HT508" s="45"/>
      <c r="HU508" s="45"/>
      <c r="HV508" s="45"/>
      <c r="HW508" s="45"/>
      <c r="HX508" s="45"/>
      <c r="HY508" s="45"/>
      <c r="HZ508" s="45"/>
      <c r="IA508" s="45"/>
      <c r="IB508" s="45"/>
      <c r="IC508" s="45"/>
      <c r="ID508" s="45"/>
      <c r="IE508" s="45"/>
    </row>
    <row r="509" spans="3:239" x14ac:dyDescent="0.25">
      <c r="C509" s="10"/>
      <c r="D509" s="10"/>
      <c r="E509" s="10"/>
      <c r="F509" s="10"/>
      <c r="G509" s="10"/>
      <c r="H509" s="10"/>
      <c r="I509" s="10"/>
      <c r="J509" s="10"/>
      <c r="BZ509" s="45"/>
      <c r="CA509" s="45"/>
      <c r="CB509" s="45"/>
      <c r="CC509" s="45"/>
      <c r="CD509" s="45"/>
      <c r="CE509" s="45"/>
      <c r="CF509" s="45"/>
      <c r="CG509" s="45"/>
      <c r="CH509" s="45"/>
      <c r="CI509" s="45"/>
      <c r="CJ509" s="45"/>
      <c r="CK509" s="45"/>
      <c r="CL509" s="45"/>
      <c r="CM509" s="45"/>
      <c r="CN509" s="45"/>
      <c r="CO509" s="45"/>
      <c r="CP509" s="45"/>
      <c r="CQ509" s="45"/>
      <c r="CR509" s="45"/>
      <c r="CS509" s="45"/>
      <c r="CT509" s="45"/>
      <c r="CU509" s="45"/>
      <c r="CV509" s="45"/>
      <c r="CW509" s="45"/>
      <c r="CX509" s="45"/>
      <c r="CY509" s="45"/>
      <c r="CZ509" s="45"/>
      <c r="DA509" s="45"/>
      <c r="DB509" s="45"/>
      <c r="DC509" s="45"/>
      <c r="DD509" s="45"/>
      <c r="DE509" s="45"/>
      <c r="DF509" s="45"/>
      <c r="DG509" s="45"/>
      <c r="DH509" s="45"/>
      <c r="DI509" s="45"/>
      <c r="DJ509" s="45"/>
      <c r="DK509" s="45"/>
      <c r="DL509" s="45"/>
      <c r="DM509" s="45"/>
      <c r="DN509" s="45"/>
      <c r="DO509" s="45"/>
      <c r="DP509" s="45"/>
      <c r="DQ509" s="45"/>
      <c r="DR509" s="45"/>
      <c r="DS509" s="45"/>
      <c r="DT509" s="45"/>
      <c r="DU509" s="45"/>
      <c r="DV509" s="45"/>
      <c r="DW509" s="45"/>
      <c r="DX509" s="45"/>
      <c r="DY509" s="45"/>
      <c r="DZ509" s="45"/>
      <c r="EA509" s="45"/>
      <c r="EB509" s="45"/>
      <c r="EC509" s="45"/>
      <c r="ED509" s="45"/>
      <c r="EE509" s="45"/>
      <c r="EF509" s="45"/>
      <c r="EG509" s="45"/>
      <c r="EH509" s="45"/>
      <c r="EI509" s="45"/>
      <c r="EJ509" s="45"/>
      <c r="EK509" s="45"/>
      <c r="EL509" s="45"/>
      <c r="EM509" s="45"/>
      <c r="EN509" s="45"/>
      <c r="EO509" s="45"/>
      <c r="EP509" s="45"/>
      <c r="EQ509" s="45"/>
      <c r="ER509" s="45"/>
      <c r="ES509" s="45"/>
      <c r="ET509" s="45"/>
      <c r="EU509" s="45"/>
      <c r="EV509" s="45"/>
      <c r="EW509" s="45"/>
      <c r="EX509" s="45"/>
      <c r="EY509" s="45"/>
      <c r="EZ509" s="45"/>
      <c r="FA509" s="45"/>
      <c r="FB509" s="45"/>
      <c r="FC509" s="45"/>
      <c r="FD509" s="45"/>
      <c r="FE509" s="45"/>
      <c r="FF509" s="45"/>
      <c r="FG509" s="45"/>
      <c r="FH509" s="45"/>
      <c r="FI509" s="45"/>
      <c r="FJ509" s="45"/>
      <c r="FK509" s="45"/>
      <c r="FL509" s="45"/>
      <c r="FM509" s="45"/>
      <c r="FN509" s="45"/>
      <c r="FO509" s="45"/>
      <c r="FP509" s="45"/>
      <c r="FQ509" s="45"/>
      <c r="FR509" s="45"/>
      <c r="FS509" s="45"/>
      <c r="FT509" s="45"/>
      <c r="FU509" s="45"/>
      <c r="FV509" s="45"/>
      <c r="FW509" s="45"/>
      <c r="FX509" s="45"/>
      <c r="FY509" s="45"/>
      <c r="FZ509" s="45"/>
      <c r="GA509" s="45"/>
      <c r="GB509" s="45"/>
      <c r="GC509" s="45"/>
      <c r="GD509" s="45"/>
      <c r="GE509" s="45"/>
      <c r="GF509" s="45"/>
      <c r="GG509" s="45"/>
      <c r="GH509" s="45"/>
      <c r="GI509" s="45"/>
      <c r="GJ509" s="45"/>
      <c r="GK509" s="45"/>
      <c r="GL509" s="45"/>
      <c r="GM509" s="45"/>
      <c r="GN509" s="45"/>
      <c r="GO509" s="45"/>
      <c r="GP509" s="45"/>
      <c r="GQ509" s="45"/>
      <c r="GR509" s="45"/>
      <c r="GS509" s="45"/>
      <c r="GT509" s="45"/>
      <c r="GU509" s="45"/>
      <c r="GV509" s="45"/>
      <c r="GW509" s="45"/>
      <c r="GX509" s="45"/>
      <c r="GY509" s="45"/>
      <c r="GZ509" s="45"/>
      <c r="HA509" s="45"/>
      <c r="HB509" s="45"/>
      <c r="HC509" s="45"/>
      <c r="HD509" s="45"/>
      <c r="HE509" s="45"/>
      <c r="HF509" s="45"/>
      <c r="HG509" s="45"/>
      <c r="HH509" s="45"/>
      <c r="HI509" s="45"/>
      <c r="HJ509" s="45"/>
      <c r="HK509" s="45"/>
      <c r="HL509" s="45"/>
      <c r="HM509" s="45"/>
      <c r="HN509" s="45"/>
      <c r="HO509" s="45"/>
      <c r="HP509" s="45"/>
      <c r="HQ509" s="45"/>
      <c r="HR509" s="45"/>
      <c r="HS509" s="45"/>
      <c r="HT509" s="45"/>
      <c r="HU509" s="45"/>
      <c r="HV509" s="45"/>
      <c r="HW509" s="45"/>
      <c r="HX509" s="45"/>
      <c r="HY509" s="45"/>
      <c r="HZ509" s="45"/>
      <c r="IA509" s="45"/>
      <c r="IB509" s="45"/>
      <c r="IC509" s="45"/>
      <c r="ID509" s="45"/>
      <c r="IE509" s="45"/>
    </row>
    <row r="510" spans="3:239" x14ac:dyDescent="0.25">
      <c r="C510" s="10"/>
      <c r="D510" s="10"/>
      <c r="E510" s="10"/>
      <c r="F510" s="10"/>
      <c r="G510" s="10"/>
      <c r="H510" s="10"/>
      <c r="I510" s="10"/>
      <c r="J510" s="10"/>
      <c r="BZ510" s="45"/>
      <c r="CA510" s="45"/>
      <c r="CB510" s="45"/>
      <c r="CC510" s="45"/>
      <c r="CD510" s="45"/>
      <c r="CE510" s="45"/>
      <c r="CF510" s="45"/>
      <c r="CG510" s="45"/>
      <c r="CH510" s="45"/>
      <c r="CI510" s="45"/>
      <c r="CJ510" s="45"/>
      <c r="CK510" s="45"/>
      <c r="CL510" s="45"/>
      <c r="CM510" s="45"/>
      <c r="CN510" s="45"/>
      <c r="CO510" s="45"/>
      <c r="CP510" s="45"/>
      <c r="CQ510" s="45"/>
      <c r="CR510" s="45"/>
      <c r="CS510" s="45"/>
      <c r="CT510" s="45"/>
      <c r="CU510" s="45"/>
      <c r="CV510" s="45"/>
      <c r="CW510" s="45"/>
      <c r="CX510" s="45"/>
      <c r="CY510" s="45"/>
      <c r="CZ510" s="45"/>
      <c r="DA510" s="45"/>
      <c r="DB510" s="45"/>
      <c r="DC510" s="45"/>
      <c r="DD510" s="45"/>
      <c r="DE510" s="45"/>
      <c r="DF510" s="45"/>
      <c r="DG510" s="45"/>
      <c r="DH510" s="45"/>
      <c r="DI510" s="45"/>
      <c r="DJ510" s="45"/>
      <c r="DK510" s="45"/>
      <c r="DL510" s="45"/>
      <c r="DM510" s="45"/>
      <c r="DN510" s="45"/>
      <c r="DO510" s="45"/>
      <c r="DP510" s="45"/>
      <c r="DQ510" s="45"/>
      <c r="DR510" s="45"/>
      <c r="DS510" s="45"/>
      <c r="DT510" s="45"/>
      <c r="DU510" s="45"/>
      <c r="DV510" s="45"/>
      <c r="DW510" s="45"/>
      <c r="DX510" s="45"/>
      <c r="DY510" s="45"/>
      <c r="DZ510" s="45"/>
      <c r="EA510" s="45"/>
      <c r="EB510" s="45"/>
      <c r="EC510" s="45"/>
      <c r="ED510" s="45"/>
      <c r="EE510" s="45"/>
      <c r="EF510" s="45"/>
      <c r="EG510" s="45"/>
      <c r="EH510" s="45"/>
      <c r="EI510" s="45"/>
      <c r="EJ510" s="45"/>
      <c r="EK510" s="45"/>
      <c r="EL510" s="45"/>
      <c r="EM510" s="45"/>
      <c r="EN510" s="45"/>
      <c r="EO510" s="45"/>
      <c r="EP510" s="45"/>
      <c r="EQ510" s="45"/>
      <c r="ER510" s="45"/>
      <c r="ES510" s="45"/>
      <c r="ET510" s="45"/>
      <c r="EU510" s="45"/>
      <c r="EV510" s="45"/>
      <c r="EW510" s="45"/>
      <c r="EX510" s="45"/>
      <c r="EY510" s="45"/>
      <c r="EZ510" s="45"/>
      <c r="FA510" s="45"/>
      <c r="FB510" s="45"/>
      <c r="FC510" s="45"/>
      <c r="FD510" s="45"/>
      <c r="FE510" s="45"/>
      <c r="FF510" s="45"/>
      <c r="FG510" s="45"/>
      <c r="FH510" s="45"/>
      <c r="FI510" s="45"/>
      <c r="FJ510" s="45"/>
      <c r="FK510" s="45"/>
      <c r="FL510" s="45"/>
      <c r="FM510" s="45"/>
      <c r="FN510" s="45"/>
      <c r="FO510" s="45"/>
      <c r="FP510" s="45"/>
      <c r="FQ510" s="45"/>
      <c r="FR510" s="45"/>
      <c r="FS510" s="45"/>
      <c r="FT510" s="45"/>
      <c r="FU510" s="45"/>
      <c r="FV510" s="45"/>
      <c r="FW510" s="45"/>
      <c r="FX510" s="45"/>
      <c r="FY510" s="45"/>
      <c r="FZ510" s="45"/>
      <c r="GA510" s="45"/>
      <c r="GB510" s="45"/>
      <c r="GC510" s="45"/>
      <c r="GD510" s="45"/>
      <c r="GE510" s="45"/>
      <c r="GF510" s="45"/>
      <c r="GG510" s="45"/>
      <c r="GH510" s="45"/>
      <c r="GI510" s="45"/>
      <c r="GJ510" s="45"/>
      <c r="GK510" s="45"/>
      <c r="GL510" s="45"/>
      <c r="GM510" s="45"/>
      <c r="GN510" s="45"/>
      <c r="GO510" s="45"/>
      <c r="GP510" s="45"/>
      <c r="GQ510" s="45"/>
      <c r="GR510" s="45"/>
      <c r="GS510" s="45"/>
      <c r="GT510" s="45"/>
      <c r="GU510" s="45"/>
      <c r="GV510" s="45"/>
      <c r="GW510" s="45"/>
      <c r="GX510" s="45"/>
      <c r="GY510" s="45"/>
      <c r="GZ510" s="45"/>
      <c r="HA510" s="45"/>
      <c r="HB510" s="45"/>
      <c r="HC510" s="45"/>
      <c r="HD510" s="45"/>
      <c r="HE510" s="45"/>
      <c r="HF510" s="45"/>
      <c r="HG510" s="45"/>
      <c r="HH510" s="45"/>
      <c r="HI510" s="45"/>
      <c r="HJ510" s="45"/>
      <c r="HK510" s="45"/>
      <c r="HL510" s="45"/>
      <c r="HM510" s="45"/>
      <c r="HN510" s="45"/>
      <c r="HO510" s="45"/>
      <c r="HP510" s="45"/>
      <c r="HQ510" s="45"/>
      <c r="HR510" s="45"/>
      <c r="HS510" s="45"/>
      <c r="HT510" s="45"/>
      <c r="HU510" s="45"/>
      <c r="HV510" s="45"/>
      <c r="HW510" s="45"/>
      <c r="HX510" s="45"/>
      <c r="HY510" s="45"/>
      <c r="HZ510" s="45"/>
      <c r="IA510" s="45"/>
      <c r="IB510" s="45"/>
      <c r="IC510" s="45"/>
      <c r="ID510" s="45"/>
      <c r="IE510" s="45"/>
    </row>
    <row r="511" spans="3:239" x14ac:dyDescent="0.25">
      <c r="C511" s="10"/>
      <c r="D511" s="10"/>
      <c r="E511" s="10"/>
      <c r="F511" s="10"/>
      <c r="G511" s="10"/>
      <c r="H511" s="10"/>
      <c r="I511" s="10"/>
      <c r="J511" s="10"/>
      <c r="BZ511" s="45"/>
      <c r="CA511" s="45"/>
      <c r="CB511" s="45"/>
      <c r="CC511" s="45"/>
      <c r="CD511" s="45"/>
      <c r="CE511" s="45"/>
      <c r="CF511" s="45"/>
      <c r="CG511" s="45"/>
      <c r="CH511" s="45"/>
      <c r="CI511" s="45"/>
      <c r="CJ511" s="45"/>
      <c r="CK511" s="45"/>
      <c r="CL511" s="45"/>
      <c r="CM511" s="45"/>
      <c r="CN511" s="45"/>
      <c r="CO511" s="45"/>
      <c r="CP511" s="45"/>
      <c r="CQ511" s="45"/>
      <c r="CR511" s="45"/>
      <c r="CS511" s="45"/>
      <c r="CT511" s="45"/>
      <c r="CU511" s="45"/>
      <c r="CV511" s="45"/>
      <c r="CW511" s="45"/>
      <c r="CX511" s="45"/>
      <c r="CY511" s="45"/>
      <c r="CZ511" s="45"/>
      <c r="DA511" s="45"/>
      <c r="DB511" s="45"/>
      <c r="DC511" s="45"/>
      <c r="DD511" s="45"/>
      <c r="DE511" s="45"/>
      <c r="DF511" s="45"/>
      <c r="DG511" s="45"/>
      <c r="DH511" s="45"/>
      <c r="DI511" s="45"/>
      <c r="DJ511" s="45"/>
      <c r="DK511" s="45"/>
      <c r="DL511" s="45"/>
      <c r="DM511" s="45"/>
      <c r="DN511" s="45"/>
      <c r="DO511" s="45"/>
      <c r="DP511" s="45"/>
      <c r="DQ511" s="45"/>
      <c r="DR511" s="45"/>
      <c r="DS511" s="45"/>
      <c r="DT511" s="45"/>
      <c r="DU511" s="45"/>
      <c r="DV511" s="45"/>
      <c r="DW511" s="45"/>
      <c r="DX511" s="45"/>
      <c r="DY511" s="45"/>
      <c r="DZ511" s="45"/>
      <c r="EA511" s="45"/>
      <c r="EB511" s="45"/>
      <c r="EC511" s="45"/>
      <c r="ED511" s="45"/>
      <c r="EE511" s="45"/>
      <c r="EF511" s="45"/>
      <c r="EG511" s="45"/>
      <c r="EH511" s="45"/>
      <c r="EI511" s="45"/>
      <c r="EJ511" s="45"/>
      <c r="EK511" s="45"/>
      <c r="EL511" s="45"/>
      <c r="EM511" s="45"/>
      <c r="EN511" s="45"/>
      <c r="EO511" s="45"/>
      <c r="EP511" s="45"/>
      <c r="EQ511" s="45"/>
      <c r="ER511" s="45"/>
      <c r="ES511" s="45"/>
      <c r="ET511" s="45"/>
      <c r="EU511" s="45"/>
      <c r="EV511" s="45"/>
      <c r="EW511" s="45"/>
      <c r="EX511" s="45"/>
      <c r="EY511" s="45"/>
      <c r="EZ511" s="45"/>
      <c r="FA511" s="45"/>
      <c r="FB511" s="45"/>
      <c r="FC511" s="45"/>
      <c r="FD511" s="45"/>
      <c r="FE511" s="45"/>
      <c r="FF511" s="45"/>
      <c r="FG511" s="45"/>
      <c r="FH511" s="45"/>
      <c r="FI511" s="45"/>
      <c r="FJ511" s="45"/>
      <c r="FK511" s="45"/>
      <c r="FL511" s="45"/>
      <c r="FM511" s="45"/>
      <c r="FN511" s="45"/>
      <c r="FO511" s="45"/>
      <c r="FP511" s="45"/>
      <c r="FQ511" s="45"/>
      <c r="FR511" s="45"/>
      <c r="FS511" s="45"/>
      <c r="FT511" s="45"/>
      <c r="FU511" s="45"/>
      <c r="FV511" s="45"/>
      <c r="FW511" s="45"/>
      <c r="FX511" s="45"/>
      <c r="FY511" s="45"/>
      <c r="FZ511" s="45"/>
      <c r="GA511" s="45"/>
      <c r="GB511" s="45"/>
      <c r="GC511" s="45"/>
      <c r="GD511" s="45"/>
      <c r="GE511" s="45"/>
      <c r="GF511" s="45"/>
      <c r="GG511" s="45"/>
      <c r="GH511" s="45"/>
      <c r="GI511" s="45"/>
      <c r="GJ511" s="45"/>
      <c r="GK511" s="45"/>
      <c r="GL511" s="45"/>
      <c r="GM511" s="45"/>
      <c r="GN511" s="45"/>
      <c r="GO511" s="45"/>
      <c r="GP511" s="45"/>
      <c r="GQ511" s="45"/>
      <c r="GR511" s="45"/>
      <c r="GS511" s="45"/>
      <c r="GT511" s="45"/>
      <c r="GU511" s="45"/>
      <c r="GV511" s="45"/>
      <c r="GW511" s="45"/>
      <c r="GX511" s="45"/>
      <c r="GY511" s="45"/>
      <c r="GZ511" s="45"/>
      <c r="HA511" s="45"/>
      <c r="HB511" s="45"/>
      <c r="HC511" s="45"/>
      <c r="HD511" s="45"/>
      <c r="HE511" s="45"/>
      <c r="HF511" s="45"/>
      <c r="HG511" s="45"/>
      <c r="HH511" s="45"/>
      <c r="HI511" s="45"/>
      <c r="HJ511" s="45"/>
      <c r="HK511" s="45"/>
      <c r="HL511" s="45"/>
      <c r="HM511" s="45"/>
      <c r="HN511" s="45"/>
      <c r="HO511" s="45"/>
      <c r="HP511" s="45"/>
      <c r="HQ511" s="45"/>
      <c r="HR511" s="45"/>
      <c r="HS511" s="45"/>
      <c r="HT511" s="45"/>
      <c r="HU511" s="45"/>
      <c r="HV511" s="45"/>
      <c r="HW511" s="45"/>
      <c r="HX511" s="45"/>
      <c r="HY511" s="45"/>
      <c r="HZ511" s="45"/>
      <c r="IA511" s="45"/>
      <c r="IB511" s="45"/>
      <c r="IC511" s="45"/>
      <c r="ID511" s="45"/>
      <c r="IE511" s="45"/>
    </row>
    <row r="512" spans="3:239" x14ac:dyDescent="0.25">
      <c r="C512" s="10"/>
      <c r="D512" s="10"/>
      <c r="E512" s="10"/>
      <c r="F512" s="10"/>
      <c r="G512" s="10"/>
      <c r="H512" s="10"/>
      <c r="I512" s="10"/>
      <c r="J512" s="10"/>
      <c r="BZ512" s="45"/>
      <c r="CA512" s="45"/>
      <c r="CB512" s="45"/>
      <c r="CC512" s="45"/>
      <c r="CD512" s="45"/>
      <c r="CE512" s="45"/>
      <c r="CF512" s="45"/>
      <c r="CG512" s="45"/>
      <c r="CH512" s="45"/>
      <c r="CI512" s="45"/>
      <c r="CJ512" s="45"/>
      <c r="CK512" s="45"/>
      <c r="CL512" s="45"/>
      <c r="CM512" s="45"/>
      <c r="CN512" s="45"/>
      <c r="CO512" s="45"/>
      <c r="CP512" s="45"/>
      <c r="CQ512" s="45"/>
      <c r="CR512" s="45"/>
      <c r="CS512" s="45"/>
      <c r="CT512" s="45"/>
      <c r="CU512" s="45"/>
      <c r="CV512" s="45"/>
      <c r="CW512" s="45"/>
      <c r="CX512" s="45"/>
      <c r="CY512" s="45"/>
      <c r="CZ512" s="45"/>
      <c r="DA512" s="45"/>
      <c r="DB512" s="45"/>
      <c r="DC512" s="45"/>
      <c r="DD512" s="45"/>
      <c r="DE512" s="45"/>
      <c r="DF512" s="45"/>
      <c r="DG512" s="45"/>
      <c r="DH512" s="45"/>
      <c r="DI512" s="45"/>
      <c r="DJ512" s="45"/>
      <c r="DK512" s="45"/>
      <c r="DL512" s="45"/>
      <c r="DM512" s="45"/>
      <c r="DN512" s="45"/>
      <c r="DO512" s="45"/>
      <c r="DP512" s="45"/>
      <c r="DQ512" s="45"/>
      <c r="DR512" s="45"/>
      <c r="DS512" s="45"/>
      <c r="DT512" s="45"/>
      <c r="DU512" s="45"/>
      <c r="DV512" s="45"/>
      <c r="DW512" s="45"/>
      <c r="DX512" s="45"/>
      <c r="DY512" s="45"/>
      <c r="DZ512" s="45"/>
      <c r="EA512" s="45"/>
      <c r="EB512" s="45"/>
      <c r="EC512" s="45"/>
      <c r="ED512" s="45"/>
      <c r="EE512" s="45"/>
      <c r="EF512" s="45"/>
      <c r="EG512" s="45"/>
      <c r="EH512" s="45"/>
      <c r="EI512" s="45"/>
      <c r="EJ512" s="45"/>
      <c r="EK512" s="45"/>
      <c r="EL512" s="45"/>
      <c r="EM512" s="45"/>
      <c r="EN512" s="45"/>
      <c r="EO512" s="45"/>
      <c r="EP512" s="45"/>
      <c r="EQ512" s="45"/>
      <c r="ER512" s="45"/>
      <c r="ES512" s="45"/>
      <c r="ET512" s="45"/>
      <c r="EU512" s="45"/>
      <c r="EV512" s="45"/>
      <c r="EW512" s="45"/>
      <c r="EX512" s="45"/>
      <c r="EY512" s="45"/>
      <c r="EZ512" s="45"/>
      <c r="FA512" s="45"/>
      <c r="FB512" s="45"/>
      <c r="FC512" s="45"/>
      <c r="FD512" s="45"/>
      <c r="FE512" s="45"/>
      <c r="FF512" s="45"/>
      <c r="FG512" s="45"/>
      <c r="FH512" s="45"/>
      <c r="FI512" s="45"/>
      <c r="FJ512" s="45"/>
      <c r="FK512" s="45"/>
      <c r="FL512" s="45"/>
      <c r="FM512" s="45"/>
      <c r="FN512" s="45"/>
      <c r="FO512" s="45"/>
      <c r="FP512" s="45"/>
      <c r="FQ512" s="45"/>
      <c r="FR512" s="45"/>
      <c r="FS512" s="45"/>
      <c r="FT512" s="45"/>
      <c r="FU512" s="45"/>
      <c r="FV512" s="45"/>
      <c r="FW512" s="45"/>
      <c r="FX512" s="45"/>
      <c r="FY512" s="45"/>
      <c r="FZ512" s="45"/>
      <c r="GA512" s="45"/>
      <c r="GB512" s="45"/>
      <c r="GC512" s="45"/>
      <c r="GD512" s="45"/>
      <c r="GE512" s="45"/>
      <c r="GF512" s="45"/>
      <c r="GG512" s="45"/>
      <c r="GH512" s="45"/>
      <c r="GI512" s="45"/>
      <c r="GJ512" s="45"/>
      <c r="GK512" s="45"/>
      <c r="GL512" s="45"/>
      <c r="GM512" s="45"/>
      <c r="GN512" s="45"/>
      <c r="GO512" s="45"/>
      <c r="GP512" s="45"/>
      <c r="GQ512" s="45"/>
      <c r="GR512" s="45"/>
      <c r="GS512" s="45"/>
      <c r="GT512" s="45"/>
      <c r="GU512" s="45"/>
      <c r="GV512" s="45"/>
      <c r="GW512" s="45"/>
      <c r="GX512" s="45"/>
      <c r="GY512" s="45"/>
      <c r="GZ512" s="45"/>
      <c r="HA512" s="45"/>
      <c r="HB512" s="45"/>
      <c r="HC512" s="45"/>
      <c r="HD512" s="45"/>
      <c r="HE512" s="45"/>
      <c r="HF512" s="45"/>
      <c r="HG512" s="45"/>
      <c r="HH512" s="45"/>
      <c r="HI512" s="45"/>
      <c r="HJ512" s="45"/>
      <c r="HK512" s="45"/>
      <c r="HL512" s="45"/>
      <c r="HM512" s="45"/>
      <c r="HN512" s="45"/>
      <c r="HO512" s="45"/>
      <c r="HP512" s="45"/>
      <c r="HQ512" s="45"/>
      <c r="HR512" s="45"/>
      <c r="HS512" s="45"/>
      <c r="HT512" s="45"/>
      <c r="HU512" s="45"/>
      <c r="HV512" s="45"/>
      <c r="HW512" s="45"/>
      <c r="HX512" s="45"/>
      <c r="HY512" s="45"/>
      <c r="HZ512" s="45"/>
      <c r="IA512" s="45"/>
      <c r="IB512" s="45"/>
      <c r="IC512" s="45"/>
      <c r="ID512" s="45"/>
      <c r="IE512" s="45"/>
    </row>
    <row r="513" spans="3:239" x14ac:dyDescent="0.25">
      <c r="C513" s="10"/>
      <c r="D513" s="10"/>
      <c r="E513" s="10"/>
      <c r="F513" s="10"/>
      <c r="G513" s="10"/>
      <c r="H513" s="10"/>
      <c r="I513" s="10"/>
      <c r="J513" s="10"/>
      <c r="BZ513" s="45"/>
      <c r="CA513" s="45"/>
      <c r="CB513" s="45"/>
      <c r="CC513" s="45"/>
      <c r="CD513" s="45"/>
      <c r="CE513" s="45"/>
      <c r="CF513" s="45"/>
      <c r="CG513" s="45"/>
      <c r="CH513" s="45"/>
      <c r="CI513" s="45"/>
      <c r="CJ513" s="45"/>
      <c r="CK513" s="45"/>
      <c r="CL513" s="45"/>
      <c r="CM513" s="45"/>
      <c r="CN513" s="45"/>
      <c r="CO513" s="45"/>
      <c r="CP513" s="45"/>
      <c r="CQ513" s="45"/>
      <c r="CR513" s="45"/>
      <c r="CS513" s="45"/>
      <c r="CT513" s="45"/>
      <c r="CU513" s="45"/>
      <c r="CV513" s="45"/>
      <c r="CW513" s="45"/>
      <c r="CX513" s="45"/>
      <c r="CY513" s="45"/>
      <c r="CZ513" s="45"/>
      <c r="DA513" s="45"/>
      <c r="DB513" s="45"/>
      <c r="DC513" s="45"/>
      <c r="DD513" s="45"/>
      <c r="DE513" s="45"/>
      <c r="DF513" s="45"/>
      <c r="DG513" s="45"/>
      <c r="DH513" s="45"/>
      <c r="DI513" s="45"/>
      <c r="DJ513" s="45"/>
      <c r="DK513" s="45"/>
      <c r="DL513" s="45"/>
      <c r="DM513" s="45"/>
      <c r="DN513" s="45"/>
      <c r="DO513" s="45"/>
      <c r="DP513" s="45"/>
      <c r="DQ513" s="45"/>
      <c r="DR513" s="45"/>
      <c r="DS513" s="45"/>
      <c r="DT513" s="45"/>
      <c r="DU513" s="45"/>
      <c r="DV513" s="45"/>
      <c r="DW513" s="45"/>
      <c r="DX513" s="45"/>
      <c r="DY513" s="45"/>
      <c r="DZ513" s="45"/>
      <c r="EA513" s="45"/>
      <c r="EB513" s="45"/>
      <c r="EC513" s="45"/>
      <c r="ED513" s="45"/>
      <c r="EE513" s="45"/>
      <c r="EF513" s="45"/>
      <c r="EG513" s="45"/>
      <c r="EH513" s="45"/>
      <c r="EI513" s="45"/>
      <c r="EJ513" s="45"/>
      <c r="EK513" s="45"/>
      <c r="EL513" s="45"/>
      <c r="EM513" s="45"/>
      <c r="EN513" s="45"/>
      <c r="EO513" s="45"/>
      <c r="EP513" s="45"/>
      <c r="EQ513" s="45"/>
      <c r="ER513" s="45"/>
      <c r="ES513" s="45"/>
      <c r="ET513" s="45"/>
      <c r="EU513" s="45"/>
      <c r="EV513" s="45"/>
      <c r="EW513" s="45"/>
      <c r="EX513" s="45"/>
      <c r="EY513" s="45"/>
      <c r="EZ513" s="45"/>
      <c r="FA513" s="45"/>
      <c r="FB513" s="45"/>
      <c r="FC513" s="45"/>
      <c r="FD513" s="45"/>
      <c r="FE513" s="45"/>
      <c r="FF513" s="45"/>
      <c r="FG513" s="45"/>
      <c r="FH513" s="45"/>
      <c r="FI513" s="45"/>
      <c r="FJ513" s="45"/>
      <c r="FK513" s="45"/>
      <c r="FL513" s="45"/>
      <c r="FM513" s="45"/>
      <c r="FN513" s="45"/>
      <c r="FO513" s="45"/>
      <c r="FP513" s="45"/>
      <c r="FQ513" s="45"/>
      <c r="FR513" s="45"/>
      <c r="FS513" s="45"/>
      <c r="FT513" s="45"/>
      <c r="FU513" s="45"/>
      <c r="FV513" s="45"/>
      <c r="FW513" s="45"/>
      <c r="FX513" s="45"/>
      <c r="FY513" s="45"/>
      <c r="FZ513" s="45"/>
      <c r="GA513" s="45"/>
      <c r="GB513" s="45"/>
      <c r="GC513" s="45"/>
      <c r="GD513" s="45"/>
      <c r="GE513" s="45"/>
      <c r="GF513" s="45"/>
      <c r="GG513" s="45"/>
      <c r="GH513" s="45"/>
      <c r="GI513" s="45"/>
      <c r="GJ513" s="45"/>
      <c r="GK513" s="45"/>
      <c r="GL513" s="45"/>
      <c r="GM513" s="45"/>
      <c r="GN513" s="45"/>
      <c r="GO513" s="45"/>
      <c r="GP513" s="45"/>
      <c r="GQ513" s="45"/>
      <c r="GR513" s="45"/>
      <c r="GS513" s="45"/>
      <c r="GT513" s="45"/>
      <c r="GU513" s="45"/>
      <c r="GV513" s="45"/>
      <c r="GW513" s="45"/>
      <c r="GX513" s="45"/>
      <c r="GY513" s="45"/>
      <c r="GZ513" s="45"/>
      <c r="HA513" s="45"/>
      <c r="HB513" s="45"/>
      <c r="HC513" s="45"/>
      <c r="HD513" s="45"/>
      <c r="HE513" s="45"/>
      <c r="HF513" s="45"/>
      <c r="HG513" s="45"/>
      <c r="HH513" s="45"/>
      <c r="HI513" s="45"/>
      <c r="HJ513" s="45"/>
      <c r="HK513" s="45"/>
      <c r="HL513" s="45"/>
      <c r="HM513" s="45"/>
      <c r="HN513" s="45"/>
      <c r="HO513" s="45"/>
      <c r="HP513" s="45"/>
      <c r="HQ513" s="45"/>
      <c r="HR513" s="45"/>
      <c r="HS513" s="45"/>
      <c r="HT513" s="45"/>
      <c r="HU513" s="45"/>
      <c r="HV513" s="45"/>
      <c r="HW513" s="45"/>
      <c r="HX513" s="45"/>
      <c r="HY513" s="45"/>
      <c r="HZ513" s="45"/>
      <c r="IA513" s="45"/>
      <c r="IB513" s="45"/>
      <c r="IC513" s="45"/>
      <c r="ID513" s="45"/>
      <c r="IE513" s="45"/>
    </row>
    <row r="514" spans="3:239" x14ac:dyDescent="0.25">
      <c r="C514" s="10"/>
      <c r="D514" s="10"/>
      <c r="E514" s="10"/>
      <c r="F514" s="10"/>
      <c r="G514" s="10"/>
      <c r="H514" s="10"/>
      <c r="I514" s="10"/>
      <c r="J514" s="10"/>
      <c r="BZ514" s="45"/>
      <c r="CA514" s="45"/>
      <c r="CB514" s="45"/>
      <c r="CC514" s="45"/>
      <c r="CD514" s="45"/>
      <c r="CE514" s="45"/>
      <c r="CF514" s="45"/>
      <c r="CG514" s="45"/>
      <c r="CH514" s="45"/>
      <c r="CI514" s="45"/>
      <c r="CJ514" s="45"/>
      <c r="CK514" s="45"/>
      <c r="CL514" s="45"/>
      <c r="CM514" s="45"/>
      <c r="CN514" s="45"/>
      <c r="CO514" s="45"/>
      <c r="CP514" s="45"/>
      <c r="CQ514" s="45"/>
      <c r="CR514" s="45"/>
      <c r="CS514" s="45"/>
      <c r="CT514" s="45"/>
      <c r="CU514" s="45"/>
      <c r="CV514" s="45"/>
      <c r="CW514" s="45"/>
      <c r="CX514" s="45"/>
      <c r="CY514" s="45"/>
      <c r="CZ514" s="45"/>
      <c r="DA514" s="45"/>
      <c r="DB514" s="45"/>
      <c r="DC514" s="45"/>
      <c r="DD514" s="45"/>
      <c r="DE514" s="45"/>
      <c r="DF514" s="45"/>
      <c r="DG514" s="45"/>
      <c r="DH514" s="45"/>
      <c r="DI514" s="45"/>
      <c r="DJ514" s="45"/>
      <c r="DK514" s="45"/>
      <c r="DL514" s="45"/>
      <c r="DM514" s="45"/>
      <c r="DN514" s="45"/>
      <c r="DO514" s="45"/>
      <c r="DP514" s="45"/>
      <c r="DQ514" s="45"/>
      <c r="DR514" s="45"/>
      <c r="DS514" s="45"/>
      <c r="DT514" s="45"/>
      <c r="DU514" s="45"/>
      <c r="DV514" s="45"/>
      <c r="DW514" s="45"/>
      <c r="DX514" s="45"/>
      <c r="DY514" s="45"/>
      <c r="DZ514" s="45"/>
      <c r="EA514" s="45"/>
      <c r="EB514" s="45"/>
      <c r="EC514" s="45"/>
      <c r="ED514" s="45"/>
      <c r="EE514" s="45"/>
      <c r="EF514" s="45"/>
      <c r="EG514" s="45"/>
      <c r="EH514" s="45"/>
      <c r="EI514" s="45"/>
      <c r="EJ514" s="45"/>
      <c r="EK514" s="45"/>
      <c r="EL514" s="45"/>
      <c r="EM514" s="45"/>
      <c r="EN514" s="45"/>
      <c r="EO514" s="45"/>
      <c r="EP514" s="45"/>
      <c r="EQ514" s="45"/>
      <c r="ER514" s="45"/>
      <c r="ES514" s="45"/>
      <c r="ET514" s="45"/>
      <c r="EU514" s="45"/>
      <c r="EV514" s="45"/>
      <c r="EW514" s="45"/>
      <c r="EX514" s="45"/>
      <c r="EY514" s="45"/>
      <c r="EZ514" s="45"/>
      <c r="FA514" s="45"/>
      <c r="FB514" s="45"/>
      <c r="FC514" s="45"/>
      <c r="FD514" s="45"/>
      <c r="FE514" s="45"/>
      <c r="FF514" s="45"/>
      <c r="FG514" s="45"/>
      <c r="FH514" s="45"/>
      <c r="FI514" s="45"/>
      <c r="FJ514" s="45"/>
      <c r="FK514" s="45"/>
      <c r="FL514" s="45"/>
      <c r="FM514" s="45"/>
      <c r="FN514" s="45"/>
      <c r="FO514" s="45"/>
      <c r="FP514" s="45"/>
      <c r="FQ514" s="45"/>
      <c r="FR514" s="45"/>
      <c r="FS514" s="45"/>
      <c r="FT514" s="45"/>
      <c r="FU514" s="45"/>
      <c r="FV514" s="45"/>
      <c r="FW514" s="45"/>
      <c r="FX514" s="45"/>
      <c r="FY514" s="45"/>
      <c r="FZ514" s="45"/>
      <c r="GA514" s="45"/>
      <c r="GB514" s="45"/>
      <c r="GC514" s="45"/>
      <c r="GD514" s="45"/>
      <c r="GE514" s="45"/>
      <c r="GF514" s="45"/>
      <c r="GG514" s="45"/>
      <c r="GH514" s="45"/>
      <c r="GI514" s="45"/>
      <c r="GJ514" s="45"/>
      <c r="GK514" s="45"/>
      <c r="GL514" s="45"/>
      <c r="GM514" s="45"/>
      <c r="GN514" s="45"/>
      <c r="GO514" s="45"/>
      <c r="GP514" s="45"/>
      <c r="GQ514" s="45"/>
      <c r="GR514" s="45"/>
      <c r="GS514" s="45"/>
      <c r="GT514" s="45"/>
      <c r="GU514" s="45"/>
      <c r="GV514" s="45"/>
      <c r="GW514" s="45"/>
      <c r="GX514" s="45"/>
      <c r="GY514" s="45"/>
      <c r="GZ514" s="45"/>
      <c r="HA514" s="45"/>
      <c r="HB514" s="45"/>
      <c r="HC514" s="45"/>
      <c r="HD514" s="45"/>
      <c r="HE514" s="45"/>
      <c r="HF514" s="45"/>
      <c r="HG514" s="45"/>
      <c r="HH514" s="45"/>
      <c r="HI514" s="45"/>
      <c r="HJ514" s="45"/>
      <c r="HK514" s="45"/>
      <c r="HL514" s="45"/>
      <c r="HM514" s="45"/>
      <c r="HN514" s="45"/>
      <c r="HO514" s="45"/>
      <c r="HP514" s="45"/>
      <c r="HQ514" s="45"/>
      <c r="HR514" s="45"/>
      <c r="HS514" s="45"/>
      <c r="HT514" s="45"/>
      <c r="HU514" s="45"/>
      <c r="HV514" s="45"/>
      <c r="HW514" s="45"/>
      <c r="HX514" s="45"/>
      <c r="HY514" s="45"/>
      <c r="HZ514" s="45"/>
      <c r="IA514" s="45"/>
      <c r="IB514" s="45"/>
      <c r="IC514" s="45"/>
      <c r="ID514" s="45"/>
      <c r="IE514" s="45"/>
    </row>
    <row r="515" spans="3:239" x14ac:dyDescent="0.25">
      <c r="C515" s="10"/>
      <c r="D515" s="10"/>
      <c r="E515" s="10"/>
      <c r="F515" s="10"/>
      <c r="G515" s="10"/>
      <c r="H515" s="10"/>
      <c r="I515" s="10"/>
      <c r="J515" s="10"/>
      <c r="BZ515" s="45"/>
      <c r="CA515" s="45"/>
      <c r="CB515" s="45"/>
      <c r="CC515" s="45"/>
      <c r="CD515" s="45"/>
      <c r="CE515" s="45"/>
      <c r="CF515" s="45"/>
      <c r="CG515" s="45"/>
      <c r="CH515" s="45"/>
      <c r="CI515" s="45"/>
      <c r="CJ515" s="45"/>
      <c r="CK515" s="45"/>
      <c r="CL515" s="45"/>
      <c r="CM515" s="45"/>
      <c r="CN515" s="45"/>
      <c r="CO515" s="45"/>
      <c r="CP515" s="45"/>
      <c r="CQ515" s="45"/>
      <c r="CR515" s="45"/>
      <c r="CS515" s="45"/>
      <c r="CT515" s="45"/>
      <c r="CU515" s="45"/>
      <c r="CV515" s="45"/>
      <c r="CW515" s="45"/>
      <c r="CX515" s="45"/>
      <c r="CY515" s="45"/>
      <c r="CZ515" s="45"/>
      <c r="DA515" s="45"/>
      <c r="DB515" s="45"/>
      <c r="DC515" s="45"/>
      <c r="DD515" s="45"/>
      <c r="DE515" s="45"/>
      <c r="DF515" s="45"/>
      <c r="DG515" s="45"/>
      <c r="DH515" s="45"/>
      <c r="DI515" s="45"/>
      <c r="DJ515" s="45"/>
      <c r="DK515" s="45"/>
      <c r="DL515" s="45"/>
      <c r="DM515" s="45"/>
      <c r="DN515" s="45"/>
      <c r="DO515" s="45"/>
      <c r="DP515" s="45"/>
      <c r="DQ515" s="45"/>
      <c r="DR515" s="45"/>
      <c r="DS515" s="45"/>
      <c r="DT515" s="45"/>
      <c r="DU515" s="45"/>
      <c r="DV515" s="45"/>
      <c r="DW515" s="45"/>
      <c r="DX515" s="45"/>
      <c r="DY515" s="45"/>
      <c r="DZ515" s="45"/>
      <c r="EA515" s="45"/>
      <c r="EB515" s="45"/>
      <c r="EC515" s="45"/>
      <c r="ED515" s="45"/>
      <c r="EE515" s="45"/>
      <c r="EF515" s="45"/>
      <c r="EG515" s="45"/>
      <c r="EH515" s="45"/>
      <c r="EI515" s="45"/>
      <c r="EJ515" s="45"/>
      <c r="EK515" s="45"/>
      <c r="EL515" s="45"/>
      <c r="EM515" s="45"/>
      <c r="EN515" s="45"/>
      <c r="EO515" s="45"/>
      <c r="EP515" s="45"/>
      <c r="EQ515" s="45"/>
      <c r="ER515" s="45"/>
      <c r="ES515" s="45"/>
      <c r="ET515" s="45"/>
      <c r="EU515" s="45"/>
      <c r="EV515" s="45"/>
      <c r="EW515" s="45"/>
      <c r="EX515" s="45"/>
      <c r="EY515" s="45"/>
      <c r="EZ515" s="45"/>
      <c r="FA515" s="45"/>
      <c r="FB515" s="45"/>
      <c r="FC515" s="45"/>
      <c r="FD515" s="45"/>
      <c r="FE515" s="45"/>
      <c r="FF515" s="45"/>
      <c r="FG515" s="45"/>
      <c r="FH515" s="45"/>
      <c r="FI515" s="45"/>
      <c r="FJ515" s="45"/>
      <c r="FK515" s="45"/>
      <c r="FL515" s="45"/>
      <c r="FM515" s="45"/>
      <c r="FN515" s="45"/>
      <c r="FO515" s="45"/>
      <c r="FP515" s="45"/>
      <c r="FQ515" s="45"/>
      <c r="FR515" s="45"/>
      <c r="FS515" s="45"/>
      <c r="FT515" s="45"/>
      <c r="FU515" s="45"/>
      <c r="FV515" s="45"/>
      <c r="FW515" s="45"/>
      <c r="FX515" s="45"/>
      <c r="FY515" s="45"/>
      <c r="FZ515" s="45"/>
      <c r="GA515" s="45"/>
      <c r="GB515" s="45"/>
      <c r="GC515" s="45"/>
      <c r="GD515" s="45"/>
      <c r="GE515" s="45"/>
      <c r="GF515" s="45"/>
      <c r="GG515" s="45"/>
      <c r="GH515" s="45"/>
      <c r="GI515" s="45"/>
      <c r="GJ515" s="45"/>
      <c r="GK515" s="45"/>
      <c r="GL515" s="45"/>
      <c r="GM515" s="45"/>
      <c r="GN515" s="45"/>
      <c r="GO515" s="45"/>
      <c r="GP515" s="45"/>
      <c r="GQ515" s="45"/>
      <c r="GR515" s="45"/>
      <c r="GS515" s="45"/>
      <c r="GT515" s="45"/>
      <c r="GU515" s="45"/>
      <c r="GV515" s="45"/>
      <c r="GW515" s="45"/>
      <c r="GX515" s="45"/>
      <c r="GY515" s="45"/>
      <c r="GZ515" s="45"/>
      <c r="HA515" s="45"/>
      <c r="HB515" s="45"/>
      <c r="HC515" s="45"/>
      <c r="HD515" s="45"/>
      <c r="HE515" s="45"/>
      <c r="HF515" s="45"/>
      <c r="HG515" s="45"/>
      <c r="HH515" s="45"/>
      <c r="HI515" s="45"/>
      <c r="HJ515" s="45"/>
      <c r="HK515" s="45"/>
      <c r="HL515" s="45"/>
      <c r="HM515" s="45"/>
      <c r="HN515" s="45"/>
      <c r="HO515" s="45"/>
      <c r="HP515" s="45"/>
      <c r="HQ515" s="45"/>
      <c r="HR515" s="45"/>
      <c r="HS515" s="45"/>
      <c r="HT515" s="45"/>
      <c r="HU515" s="45"/>
      <c r="HV515" s="45"/>
      <c r="HW515" s="45"/>
      <c r="HX515" s="45"/>
      <c r="HY515" s="45"/>
      <c r="HZ515" s="45"/>
      <c r="IA515" s="45"/>
      <c r="IB515" s="45"/>
      <c r="IC515" s="45"/>
      <c r="ID515" s="45"/>
      <c r="IE515" s="45"/>
    </row>
    <row r="516" spans="3:239" x14ac:dyDescent="0.25">
      <c r="C516" s="10"/>
      <c r="D516" s="10"/>
      <c r="E516" s="10"/>
      <c r="F516" s="10"/>
      <c r="G516" s="10"/>
      <c r="H516" s="10"/>
      <c r="I516" s="10"/>
      <c r="J516" s="10"/>
      <c r="BZ516" s="45"/>
      <c r="CA516" s="45"/>
      <c r="CB516" s="45"/>
      <c r="CC516" s="45"/>
      <c r="CD516" s="45"/>
      <c r="CE516" s="45"/>
      <c r="CF516" s="45"/>
      <c r="CG516" s="45"/>
      <c r="CH516" s="45"/>
      <c r="CI516" s="45"/>
      <c r="CJ516" s="45"/>
      <c r="CK516" s="45"/>
      <c r="CL516" s="45"/>
      <c r="CM516" s="45"/>
      <c r="CN516" s="45"/>
      <c r="CO516" s="45"/>
      <c r="CP516" s="45"/>
      <c r="CQ516" s="45"/>
      <c r="CR516" s="45"/>
      <c r="CS516" s="45"/>
      <c r="CT516" s="45"/>
      <c r="CU516" s="45"/>
      <c r="CV516" s="45"/>
      <c r="CW516" s="45"/>
      <c r="CX516" s="45"/>
      <c r="CY516" s="45"/>
      <c r="CZ516" s="45"/>
      <c r="DA516" s="45"/>
      <c r="DB516" s="45"/>
      <c r="DC516" s="45"/>
      <c r="DD516" s="45"/>
      <c r="DE516" s="45"/>
      <c r="DF516" s="45"/>
      <c r="DG516" s="45"/>
      <c r="DH516" s="45"/>
      <c r="DI516" s="45"/>
      <c r="DJ516" s="45"/>
      <c r="DK516" s="45"/>
      <c r="DL516" s="45"/>
      <c r="DM516" s="45"/>
      <c r="DN516" s="45"/>
      <c r="DO516" s="45"/>
      <c r="DP516" s="45"/>
      <c r="DQ516" s="45"/>
      <c r="DR516" s="45"/>
      <c r="DS516" s="45"/>
      <c r="DT516" s="45"/>
      <c r="DU516" s="45"/>
      <c r="DV516" s="45"/>
      <c r="DW516" s="45"/>
      <c r="DX516" s="45"/>
      <c r="DY516" s="45"/>
      <c r="DZ516" s="45"/>
      <c r="EA516" s="45"/>
      <c r="EB516" s="45"/>
      <c r="EC516" s="45"/>
      <c r="ED516" s="45"/>
      <c r="EE516" s="45"/>
      <c r="EF516" s="45"/>
      <c r="EG516" s="45"/>
      <c r="EH516" s="45"/>
      <c r="EI516" s="45"/>
      <c r="EJ516" s="45"/>
      <c r="EK516" s="45"/>
      <c r="EL516" s="45"/>
      <c r="EM516" s="45"/>
      <c r="EN516" s="45"/>
      <c r="EO516" s="45"/>
      <c r="EP516" s="45"/>
      <c r="EQ516" s="45"/>
      <c r="ER516" s="45"/>
      <c r="ES516" s="45"/>
      <c r="ET516" s="45"/>
      <c r="EU516" s="45"/>
      <c r="EV516" s="45"/>
      <c r="EW516" s="45"/>
      <c r="EX516" s="45"/>
      <c r="EY516" s="45"/>
      <c r="EZ516" s="45"/>
      <c r="FA516" s="45"/>
      <c r="FB516" s="45"/>
      <c r="FC516" s="45"/>
      <c r="FD516" s="45"/>
      <c r="FE516" s="45"/>
      <c r="FF516" s="45"/>
      <c r="FG516" s="45"/>
      <c r="FH516" s="45"/>
      <c r="FI516" s="45"/>
      <c r="FJ516" s="45"/>
      <c r="FK516" s="45"/>
      <c r="FL516" s="45"/>
      <c r="FM516" s="45"/>
      <c r="FN516" s="45"/>
      <c r="FO516" s="45"/>
      <c r="FP516" s="45"/>
      <c r="FQ516" s="45"/>
      <c r="FR516" s="45"/>
      <c r="FS516" s="45"/>
      <c r="FT516" s="45"/>
      <c r="FU516" s="45"/>
      <c r="FV516" s="45"/>
      <c r="FW516" s="45"/>
      <c r="FX516" s="45"/>
      <c r="FY516" s="45"/>
      <c r="FZ516" s="45"/>
      <c r="GA516" s="45"/>
      <c r="GB516" s="45"/>
      <c r="GC516" s="45"/>
      <c r="GD516" s="45"/>
      <c r="GE516" s="45"/>
      <c r="GF516" s="45"/>
      <c r="GG516" s="45"/>
      <c r="GH516" s="45"/>
      <c r="GI516" s="45"/>
      <c r="GJ516" s="45"/>
      <c r="GK516" s="45"/>
      <c r="GL516" s="45"/>
      <c r="GM516" s="45"/>
      <c r="GN516" s="45"/>
      <c r="GO516" s="45"/>
      <c r="GP516" s="45"/>
      <c r="GQ516" s="45"/>
      <c r="GR516" s="45"/>
      <c r="GS516" s="45"/>
      <c r="GT516" s="45"/>
      <c r="GU516" s="45"/>
      <c r="GV516" s="45"/>
      <c r="GW516" s="45"/>
      <c r="GX516" s="45"/>
      <c r="GY516" s="45"/>
      <c r="GZ516" s="45"/>
      <c r="HA516" s="45"/>
      <c r="HB516" s="45"/>
      <c r="HC516" s="45"/>
      <c r="HD516" s="45"/>
      <c r="HE516" s="45"/>
      <c r="HF516" s="45"/>
      <c r="HG516" s="45"/>
      <c r="HH516" s="45"/>
      <c r="HI516" s="45"/>
      <c r="HJ516" s="45"/>
      <c r="HK516" s="45"/>
      <c r="HL516" s="45"/>
      <c r="HM516" s="45"/>
      <c r="HN516" s="45"/>
      <c r="HO516" s="45"/>
      <c r="HP516" s="45"/>
      <c r="HQ516" s="45"/>
      <c r="HR516" s="45"/>
      <c r="HS516" s="45"/>
      <c r="HT516" s="45"/>
      <c r="HU516" s="45"/>
      <c r="HV516" s="45"/>
      <c r="HW516" s="45"/>
      <c r="HX516" s="45"/>
      <c r="HY516" s="45"/>
      <c r="HZ516" s="45"/>
      <c r="IA516" s="45"/>
      <c r="IB516" s="45"/>
      <c r="IC516" s="45"/>
      <c r="ID516" s="45"/>
      <c r="IE516" s="45"/>
    </row>
    <row r="517" spans="3:239" x14ac:dyDescent="0.25">
      <c r="C517" s="10"/>
      <c r="D517" s="10"/>
      <c r="E517" s="10"/>
      <c r="F517" s="10"/>
      <c r="G517" s="10"/>
      <c r="H517" s="10"/>
      <c r="I517" s="10"/>
      <c r="J517" s="10"/>
      <c r="BZ517" s="45"/>
      <c r="CA517" s="45"/>
      <c r="CB517" s="45"/>
      <c r="CC517" s="45"/>
      <c r="CD517" s="45"/>
      <c r="CE517" s="45"/>
      <c r="CF517" s="45"/>
      <c r="CG517" s="45"/>
      <c r="CH517" s="45"/>
      <c r="CI517" s="45"/>
      <c r="CJ517" s="45"/>
      <c r="CK517" s="45"/>
      <c r="CL517" s="45"/>
      <c r="CM517" s="45"/>
      <c r="CN517" s="45"/>
      <c r="CO517" s="45"/>
      <c r="CP517" s="45"/>
      <c r="CQ517" s="45"/>
      <c r="CR517" s="45"/>
      <c r="CS517" s="45"/>
      <c r="CT517" s="45"/>
      <c r="CU517" s="45"/>
      <c r="CV517" s="45"/>
      <c r="CW517" s="45"/>
      <c r="CX517" s="45"/>
      <c r="CY517" s="45"/>
      <c r="CZ517" s="45"/>
      <c r="DA517" s="45"/>
      <c r="DB517" s="45"/>
      <c r="DC517" s="45"/>
      <c r="DD517" s="45"/>
      <c r="DE517" s="45"/>
      <c r="DF517" s="45"/>
      <c r="DG517" s="45"/>
      <c r="DH517" s="45"/>
      <c r="DI517" s="45"/>
      <c r="DJ517" s="45"/>
      <c r="DK517" s="45"/>
      <c r="DL517" s="45"/>
      <c r="DM517" s="45"/>
      <c r="DN517" s="45"/>
      <c r="DO517" s="45"/>
      <c r="DP517" s="45"/>
      <c r="DQ517" s="45"/>
      <c r="DR517" s="45"/>
      <c r="DS517" s="45"/>
      <c r="DT517" s="45"/>
      <c r="DU517" s="45"/>
      <c r="DV517" s="45"/>
      <c r="DW517" s="45"/>
      <c r="DX517" s="45"/>
      <c r="DY517" s="45"/>
      <c r="DZ517" s="45"/>
      <c r="EA517" s="45"/>
      <c r="EB517" s="45"/>
      <c r="EC517" s="45"/>
      <c r="ED517" s="45"/>
      <c r="EE517" s="45"/>
      <c r="EF517" s="45"/>
      <c r="EG517" s="45"/>
      <c r="EH517" s="45"/>
      <c r="EI517" s="45"/>
      <c r="EJ517" s="45"/>
      <c r="EK517" s="45"/>
      <c r="EL517" s="45"/>
      <c r="EM517" s="45"/>
      <c r="EN517" s="45"/>
      <c r="EO517" s="45"/>
      <c r="EP517" s="45"/>
      <c r="EQ517" s="45"/>
      <c r="ER517" s="45"/>
      <c r="ES517" s="45"/>
      <c r="ET517" s="45"/>
      <c r="EU517" s="45"/>
      <c r="EV517" s="45"/>
      <c r="EW517" s="45"/>
      <c r="EX517" s="45"/>
      <c r="EY517" s="45"/>
      <c r="EZ517" s="45"/>
      <c r="FA517" s="45"/>
      <c r="FB517" s="45"/>
      <c r="FC517" s="45"/>
      <c r="FD517" s="45"/>
      <c r="FE517" s="45"/>
      <c r="FF517" s="45"/>
      <c r="FG517" s="45"/>
      <c r="FH517" s="45"/>
      <c r="FI517" s="45"/>
      <c r="FJ517" s="45"/>
      <c r="FK517" s="45"/>
      <c r="FL517" s="45"/>
      <c r="FM517" s="45"/>
      <c r="FN517" s="45"/>
      <c r="FO517" s="45"/>
      <c r="FP517" s="45"/>
      <c r="FQ517" s="45"/>
      <c r="FR517" s="45"/>
      <c r="FS517" s="45"/>
      <c r="FT517" s="45"/>
      <c r="FU517" s="45"/>
      <c r="FV517" s="45"/>
      <c r="FW517" s="45"/>
      <c r="FX517" s="45"/>
      <c r="FY517" s="45"/>
      <c r="FZ517" s="45"/>
      <c r="GA517" s="45"/>
      <c r="GB517" s="45"/>
      <c r="GC517" s="45"/>
      <c r="GD517" s="45"/>
      <c r="GE517" s="45"/>
      <c r="GF517" s="45"/>
      <c r="GG517" s="45"/>
      <c r="GH517" s="45"/>
      <c r="GI517" s="45"/>
      <c r="GJ517" s="45"/>
      <c r="GK517" s="45"/>
      <c r="GL517" s="45"/>
      <c r="GM517" s="45"/>
      <c r="GN517" s="45"/>
      <c r="GO517" s="45"/>
      <c r="GP517" s="45"/>
      <c r="GQ517" s="45"/>
      <c r="GR517" s="45"/>
      <c r="GS517" s="45"/>
      <c r="GT517" s="45"/>
      <c r="GU517" s="45"/>
      <c r="GV517" s="45"/>
      <c r="GW517" s="45"/>
      <c r="GX517" s="45"/>
      <c r="GY517" s="45"/>
      <c r="GZ517" s="45"/>
      <c r="HA517" s="45"/>
      <c r="HB517" s="45"/>
      <c r="HC517" s="45"/>
      <c r="HD517" s="45"/>
      <c r="HE517" s="45"/>
      <c r="HF517" s="45"/>
      <c r="HG517" s="45"/>
      <c r="HH517" s="45"/>
      <c r="HI517" s="45"/>
      <c r="HJ517" s="45"/>
      <c r="HK517" s="45"/>
      <c r="HL517" s="45"/>
      <c r="HM517" s="45"/>
      <c r="HN517" s="45"/>
      <c r="HO517" s="45"/>
      <c r="HP517" s="45"/>
      <c r="HQ517" s="45"/>
      <c r="HR517" s="45"/>
      <c r="HS517" s="45"/>
      <c r="HT517" s="45"/>
      <c r="HU517" s="45"/>
      <c r="HV517" s="45"/>
      <c r="HW517" s="45"/>
      <c r="HX517" s="45"/>
      <c r="HY517" s="45"/>
      <c r="HZ517" s="45"/>
      <c r="IA517" s="45"/>
      <c r="IB517" s="45"/>
      <c r="IC517" s="45"/>
      <c r="ID517" s="45"/>
      <c r="IE517" s="45"/>
    </row>
    <row r="518" spans="3:239" x14ac:dyDescent="0.25">
      <c r="C518" s="10"/>
      <c r="D518" s="10"/>
      <c r="E518" s="10"/>
      <c r="F518" s="10"/>
      <c r="G518" s="10"/>
      <c r="H518" s="10"/>
      <c r="I518" s="10"/>
      <c r="J518" s="10"/>
      <c r="BZ518" s="45"/>
      <c r="CA518" s="45"/>
      <c r="CB518" s="45"/>
      <c r="CC518" s="45"/>
      <c r="CD518" s="45"/>
      <c r="CE518" s="45"/>
      <c r="CF518" s="45"/>
      <c r="CG518" s="45"/>
      <c r="CH518" s="45"/>
      <c r="CI518" s="45"/>
      <c r="CJ518" s="45"/>
      <c r="CK518" s="45"/>
      <c r="CL518" s="45"/>
      <c r="CM518" s="45"/>
      <c r="CN518" s="45"/>
      <c r="CO518" s="45"/>
      <c r="CP518" s="45"/>
      <c r="CQ518" s="45"/>
      <c r="CR518" s="45"/>
      <c r="CS518" s="45"/>
      <c r="CT518" s="45"/>
      <c r="CU518" s="45"/>
      <c r="CV518" s="45"/>
      <c r="CW518" s="45"/>
      <c r="CX518" s="45"/>
      <c r="CY518" s="45"/>
      <c r="CZ518" s="45"/>
      <c r="DA518" s="45"/>
      <c r="DB518" s="45"/>
      <c r="DC518" s="45"/>
      <c r="DD518" s="45"/>
      <c r="DE518" s="45"/>
      <c r="DF518" s="45"/>
      <c r="DG518" s="45"/>
      <c r="DH518" s="45"/>
      <c r="DI518" s="45"/>
      <c r="DJ518" s="45"/>
      <c r="DK518" s="45"/>
      <c r="DL518" s="45"/>
      <c r="DM518" s="45"/>
      <c r="DN518" s="45"/>
      <c r="DO518" s="45"/>
      <c r="DP518" s="45"/>
      <c r="DQ518" s="45"/>
      <c r="DR518" s="45"/>
      <c r="DS518" s="45"/>
      <c r="DT518" s="45"/>
      <c r="DU518" s="45"/>
      <c r="DV518" s="45"/>
      <c r="DW518" s="45"/>
      <c r="DX518" s="45"/>
      <c r="DY518" s="45"/>
      <c r="DZ518" s="45"/>
      <c r="EA518" s="45"/>
      <c r="EB518" s="45"/>
      <c r="EC518" s="45"/>
      <c r="ED518" s="45"/>
      <c r="EE518" s="45"/>
      <c r="EF518" s="45"/>
      <c r="EG518" s="45"/>
      <c r="EH518" s="45"/>
      <c r="EI518" s="45"/>
      <c r="EJ518" s="45"/>
      <c r="EK518" s="45"/>
      <c r="EL518" s="45"/>
      <c r="EM518" s="45"/>
      <c r="EN518" s="45"/>
      <c r="EO518" s="45"/>
      <c r="EP518" s="45"/>
      <c r="EQ518" s="45"/>
      <c r="ER518" s="45"/>
      <c r="ES518" s="45"/>
      <c r="ET518" s="45"/>
      <c r="EU518" s="45"/>
      <c r="EV518" s="45"/>
      <c r="EW518" s="45"/>
      <c r="EX518" s="45"/>
      <c r="EY518" s="45"/>
      <c r="EZ518" s="45"/>
      <c r="FA518" s="45"/>
      <c r="FB518" s="45"/>
      <c r="FC518" s="45"/>
      <c r="FD518" s="45"/>
      <c r="FE518" s="45"/>
      <c r="FF518" s="45"/>
      <c r="FG518" s="45"/>
      <c r="FH518" s="45"/>
      <c r="FI518" s="45"/>
      <c r="FJ518" s="45"/>
      <c r="FK518" s="45"/>
      <c r="FL518" s="45"/>
      <c r="FM518" s="45"/>
      <c r="FN518" s="45"/>
      <c r="FO518" s="45"/>
      <c r="FP518" s="45"/>
      <c r="FQ518" s="45"/>
      <c r="FR518" s="45"/>
      <c r="FS518" s="45"/>
      <c r="FT518" s="45"/>
      <c r="FU518" s="45"/>
      <c r="FV518" s="45"/>
      <c r="FW518" s="45"/>
      <c r="FX518" s="45"/>
      <c r="FY518" s="45"/>
      <c r="FZ518" s="45"/>
      <c r="GA518" s="45"/>
      <c r="GB518" s="45"/>
      <c r="GC518" s="45"/>
      <c r="GD518" s="45"/>
      <c r="GE518" s="45"/>
      <c r="GF518" s="45"/>
      <c r="GG518" s="45"/>
      <c r="GH518" s="45"/>
      <c r="GI518" s="45"/>
      <c r="GJ518" s="45"/>
      <c r="GK518" s="45"/>
      <c r="GL518" s="45"/>
      <c r="GM518" s="45"/>
      <c r="GN518" s="45"/>
      <c r="GO518" s="45"/>
      <c r="GP518" s="45"/>
      <c r="GQ518" s="45"/>
      <c r="GR518" s="45"/>
      <c r="GS518" s="45"/>
      <c r="GT518" s="45"/>
      <c r="GU518" s="45"/>
      <c r="GV518" s="45"/>
      <c r="GW518" s="45"/>
      <c r="GX518" s="45"/>
      <c r="GY518" s="45"/>
      <c r="GZ518" s="45"/>
      <c r="HA518" s="45"/>
      <c r="HB518" s="45"/>
      <c r="HC518" s="45"/>
      <c r="HD518" s="45"/>
      <c r="HE518" s="45"/>
      <c r="HF518" s="45"/>
      <c r="HG518" s="45"/>
      <c r="HH518" s="45"/>
      <c r="HI518" s="45"/>
      <c r="HJ518" s="45"/>
      <c r="HK518" s="45"/>
      <c r="HL518" s="45"/>
      <c r="HM518" s="45"/>
      <c r="HN518" s="45"/>
      <c r="HO518" s="45"/>
      <c r="HP518" s="45"/>
      <c r="HQ518" s="45"/>
      <c r="HR518" s="45"/>
      <c r="HS518" s="45"/>
      <c r="HT518" s="45"/>
      <c r="HU518" s="45"/>
      <c r="HV518" s="45"/>
      <c r="HW518" s="45"/>
      <c r="HX518" s="45"/>
      <c r="HY518" s="45"/>
      <c r="HZ518" s="45"/>
      <c r="IA518" s="45"/>
      <c r="IB518" s="45"/>
      <c r="IC518" s="45"/>
      <c r="ID518" s="45"/>
      <c r="IE518" s="45"/>
    </row>
    <row r="519" spans="3:239" x14ac:dyDescent="0.25">
      <c r="C519" s="10"/>
      <c r="D519" s="10"/>
      <c r="E519" s="10"/>
      <c r="F519" s="10"/>
      <c r="G519" s="10"/>
      <c r="H519" s="10"/>
      <c r="I519" s="10"/>
      <c r="J519" s="10"/>
      <c r="BZ519" s="45"/>
      <c r="CA519" s="45"/>
      <c r="CB519" s="45"/>
      <c r="CC519" s="45"/>
      <c r="CD519" s="45"/>
      <c r="CE519" s="45"/>
      <c r="CF519" s="45"/>
      <c r="CG519" s="45"/>
      <c r="CH519" s="45"/>
      <c r="CI519" s="45"/>
      <c r="CJ519" s="45"/>
      <c r="CK519" s="45"/>
      <c r="CL519" s="45"/>
      <c r="CM519" s="45"/>
      <c r="CN519" s="45"/>
      <c r="CO519" s="45"/>
      <c r="CP519" s="45"/>
      <c r="CQ519" s="45"/>
      <c r="CR519" s="45"/>
      <c r="CS519" s="45"/>
      <c r="CT519" s="45"/>
      <c r="CU519" s="45"/>
      <c r="CV519" s="45"/>
      <c r="CW519" s="45"/>
      <c r="CX519" s="45"/>
      <c r="CY519" s="45"/>
      <c r="CZ519" s="45"/>
      <c r="DA519" s="45"/>
      <c r="DB519" s="45"/>
      <c r="DC519" s="45"/>
      <c r="DD519" s="45"/>
      <c r="DE519" s="45"/>
      <c r="DF519" s="45"/>
      <c r="DG519" s="45"/>
      <c r="DH519" s="45"/>
      <c r="DI519" s="45"/>
      <c r="DJ519" s="45"/>
      <c r="DK519" s="45"/>
      <c r="DL519" s="45"/>
      <c r="DM519" s="45"/>
      <c r="DN519" s="45"/>
      <c r="DO519" s="45"/>
      <c r="DP519" s="45"/>
      <c r="DQ519" s="45"/>
      <c r="DR519" s="45"/>
      <c r="DS519" s="45"/>
      <c r="DT519" s="45"/>
      <c r="DU519" s="45"/>
      <c r="DV519" s="45"/>
      <c r="DW519" s="45"/>
      <c r="DX519" s="45"/>
      <c r="DY519" s="45"/>
      <c r="DZ519" s="45"/>
      <c r="EA519" s="45"/>
      <c r="EB519" s="45"/>
      <c r="EC519" s="45"/>
      <c r="ED519" s="45"/>
      <c r="EE519" s="45"/>
      <c r="EF519" s="45"/>
      <c r="EG519" s="45"/>
      <c r="EH519" s="45"/>
      <c r="EI519" s="45"/>
      <c r="EJ519" s="45"/>
      <c r="EK519" s="45"/>
      <c r="EL519" s="45"/>
      <c r="EM519" s="45"/>
      <c r="EN519" s="45"/>
      <c r="EO519" s="45"/>
      <c r="EP519" s="45"/>
      <c r="EQ519" s="45"/>
      <c r="ER519" s="45"/>
      <c r="ES519" s="45"/>
      <c r="ET519" s="45"/>
      <c r="EU519" s="45"/>
      <c r="EV519" s="45"/>
      <c r="EW519" s="45"/>
      <c r="EX519" s="45"/>
      <c r="EY519" s="45"/>
      <c r="EZ519" s="45"/>
      <c r="FA519" s="45"/>
      <c r="FB519" s="45"/>
      <c r="FC519" s="45"/>
      <c r="FD519" s="45"/>
      <c r="FE519" s="45"/>
      <c r="FF519" s="45"/>
      <c r="FG519" s="45"/>
      <c r="FH519" s="45"/>
      <c r="FI519" s="45"/>
      <c r="FJ519" s="45"/>
      <c r="FK519" s="45"/>
      <c r="FL519" s="45"/>
      <c r="FM519" s="45"/>
      <c r="FN519" s="45"/>
      <c r="FO519" s="45"/>
      <c r="FP519" s="45"/>
      <c r="FQ519" s="45"/>
      <c r="FR519" s="45"/>
      <c r="FS519" s="45"/>
      <c r="FT519" s="45"/>
      <c r="FU519" s="45"/>
      <c r="FV519" s="45"/>
      <c r="FW519" s="45"/>
      <c r="FX519" s="45"/>
      <c r="FY519" s="45"/>
      <c r="FZ519" s="45"/>
      <c r="GA519" s="45"/>
      <c r="GB519" s="45"/>
      <c r="GC519" s="45"/>
      <c r="GD519" s="45"/>
      <c r="GE519" s="45"/>
      <c r="GF519" s="45"/>
      <c r="GG519" s="45"/>
      <c r="GH519" s="45"/>
      <c r="GI519" s="45"/>
      <c r="GJ519" s="45"/>
      <c r="GK519" s="45"/>
      <c r="GL519" s="45"/>
      <c r="GM519" s="45"/>
      <c r="GN519" s="45"/>
      <c r="GO519" s="45"/>
      <c r="GP519" s="45"/>
      <c r="GQ519" s="45"/>
      <c r="GR519" s="45"/>
      <c r="GS519" s="45"/>
      <c r="GT519" s="45"/>
      <c r="GU519" s="45"/>
      <c r="GV519" s="45"/>
      <c r="GW519" s="45"/>
      <c r="GX519" s="45"/>
      <c r="GY519" s="45"/>
      <c r="GZ519" s="45"/>
      <c r="HA519" s="45"/>
      <c r="HB519" s="45"/>
      <c r="HC519" s="45"/>
      <c r="HD519" s="45"/>
      <c r="HE519" s="45"/>
      <c r="HF519" s="45"/>
      <c r="HG519" s="45"/>
      <c r="HH519" s="45"/>
      <c r="HI519" s="45"/>
      <c r="HJ519" s="45"/>
      <c r="HK519" s="45"/>
      <c r="HL519" s="45"/>
      <c r="HM519" s="45"/>
      <c r="HN519" s="45"/>
      <c r="HO519" s="45"/>
      <c r="HP519" s="45"/>
      <c r="HQ519" s="45"/>
      <c r="HR519" s="45"/>
      <c r="HS519" s="45"/>
      <c r="HT519" s="45"/>
      <c r="HU519" s="45"/>
      <c r="HV519" s="45"/>
      <c r="HW519" s="45"/>
      <c r="HX519" s="45"/>
      <c r="HY519" s="45"/>
      <c r="HZ519" s="45"/>
      <c r="IA519" s="45"/>
      <c r="IB519" s="45"/>
      <c r="IC519" s="45"/>
      <c r="ID519" s="45"/>
      <c r="IE519" s="45"/>
    </row>
    <row r="520" spans="3:239" x14ac:dyDescent="0.25">
      <c r="C520" s="10"/>
      <c r="D520" s="10"/>
      <c r="E520" s="10"/>
      <c r="F520" s="10"/>
      <c r="G520" s="10"/>
      <c r="H520" s="10"/>
      <c r="I520" s="10"/>
      <c r="J520" s="10"/>
      <c r="BZ520" s="45"/>
      <c r="CA520" s="45"/>
      <c r="CB520" s="45"/>
      <c r="CC520" s="45"/>
      <c r="CD520" s="45"/>
      <c r="CE520" s="45"/>
      <c r="CF520" s="45"/>
      <c r="CG520" s="45"/>
      <c r="CH520" s="45"/>
      <c r="CI520" s="45"/>
      <c r="CJ520" s="45"/>
      <c r="CK520" s="45"/>
      <c r="CL520" s="45"/>
      <c r="CM520" s="45"/>
      <c r="CN520" s="45"/>
      <c r="CO520" s="45"/>
      <c r="CP520" s="45"/>
      <c r="CQ520" s="45"/>
      <c r="CR520" s="45"/>
      <c r="CS520" s="45"/>
      <c r="CT520" s="45"/>
      <c r="CU520" s="45"/>
      <c r="CV520" s="45"/>
      <c r="CW520" s="45"/>
      <c r="CX520" s="45"/>
      <c r="CY520" s="45"/>
      <c r="CZ520" s="45"/>
      <c r="DA520" s="45"/>
      <c r="DB520" s="45"/>
      <c r="DC520" s="45"/>
      <c r="DD520" s="45"/>
      <c r="DE520" s="45"/>
      <c r="DF520" s="45"/>
      <c r="DG520" s="45"/>
      <c r="DH520" s="45"/>
      <c r="DI520" s="45"/>
      <c r="DJ520" s="45"/>
      <c r="DK520" s="45"/>
      <c r="DL520" s="45"/>
      <c r="DM520" s="45"/>
      <c r="DN520" s="45"/>
      <c r="DO520" s="45"/>
      <c r="DP520" s="45"/>
      <c r="DQ520" s="45"/>
      <c r="DR520" s="45"/>
      <c r="DS520" s="45"/>
      <c r="DT520" s="45"/>
      <c r="DU520" s="45"/>
      <c r="DV520" s="45"/>
      <c r="DW520" s="45"/>
      <c r="DX520" s="45"/>
      <c r="DY520" s="45"/>
      <c r="DZ520" s="45"/>
      <c r="EA520" s="45"/>
      <c r="EB520" s="45"/>
      <c r="EC520" s="45"/>
      <c r="ED520" s="45"/>
      <c r="EE520" s="45"/>
      <c r="EF520" s="45"/>
      <c r="EG520" s="45"/>
      <c r="EH520" s="45"/>
      <c r="EI520" s="45"/>
      <c r="EJ520" s="45"/>
      <c r="EK520" s="45"/>
      <c r="EL520" s="45"/>
      <c r="EM520" s="45"/>
      <c r="EN520" s="45"/>
      <c r="EO520" s="45"/>
      <c r="EP520" s="45"/>
      <c r="EQ520" s="45"/>
      <c r="ER520" s="45"/>
      <c r="ES520" s="45"/>
      <c r="ET520" s="45"/>
      <c r="EU520" s="45"/>
      <c r="EV520" s="45"/>
      <c r="EW520" s="45"/>
      <c r="EX520" s="45"/>
      <c r="EY520" s="45"/>
      <c r="EZ520" s="45"/>
      <c r="FA520" s="45"/>
      <c r="FB520" s="45"/>
      <c r="FC520" s="45"/>
      <c r="FD520" s="45"/>
      <c r="FE520" s="45"/>
      <c r="FF520" s="45"/>
      <c r="FG520" s="45"/>
      <c r="FH520" s="45"/>
      <c r="FI520" s="45"/>
      <c r="FJ520" s="45"/>
      <c r="FK520" s="45"/>
      <c r="FL520" s="45"/>
      <c r="FM520" s="45"/>
      <c r="FN520" s="45"/>
      <c r="FO520" s="45"/>
      <c r="FP520" s="45"/>
      <c r="FQ520" s="45"/>
      <c r="FR520" s="45"/>
      <c r="FS520" s="45"/>
      <c r="FT520" s="45"/>
      <c r="FU520" s="45"/>
      <c r="FV520" s="45"/>
      <c r="FW520" s="45"/>
      <c r="FX520" s="45"/>
      <c r="FY520" s="45"/>
      <c r="FZ520" s="45"/>
      <c r="GA520" s="45"/>
      <c r="GB520" s="45"/>
      <c r="GC520" s="45"/>
      <c r="GD520" s="45"/>
      <c r="GE520" s="45"/>
      <c r="GF520" s="45"/>
      <c r="GG520" s="45"/>
      <c r="GH520" s="45"/>
      <c r="GI520" s="45"/>
      <c r="GJ520" s="45"/>
      <c r="GK520" s="45"/>
      <c r="GL520" s="45"/>
      <c r="GM520" s="45"/>
      <c r="GN520" s="45"/>
      <c r="GO520" s="45"/>
      <c r="GP520" s="45"/>
      <c r="GQ520" s="45"/>
      <c r="GR520" s="45"/>
      <c r="GS520" s="45"/>
      <c r="GT520" s="45"/>
      <c r="GU520" s="45"/>
      <c r="GV520" s="45"/>
      <c r="GW520" s="45"/>
      <c r="GX520" s="45"/>
      <c r="GY520" s="45"/>
      <c r="GZ520" s="45"/>
      <c r="HA520" s="45"/>
      <c r="HB520" s="45"/>
      <c r="HC520" s="45"/>
      <c r="HD520" s="45"/>
      <c r="HE520" s="45"/>
      <c r="HF520" s="45"/>
      <c r="HG520" s="45"/>
      <c r="HH520" s="45"/>
      <c r="HI520" s="45"/>
      <c r="HJ520" s="45"/>
      <c r="HK520" s="45"/>
      <c r="HL520" s="45"/>
      <c r="HM520" s="45"/>
      <c r="HN520" s="45"/>
      <c r="HO520" s="45"/>
      <c r="HP520" s="45"/>
      <c r="HQ520" s="45"/>
      <c r="HR520" s="45"/>
      <c r="HS520" s="45"/>
      <c r="HT520" s="45"/>
      <c r="HU520" s="45"/>
      <c r="HV520" s="45"/>
      <c r="HW520" s="45"/>
      <c r="HX520" s="45"/>
      <c r="HY520" s="45"/>
      <c r="HZ520" s="45"/>
      <c r="IA520" s="45"/>
      <c r="IB520" s="45"/>
      <c r="IC520" s="45"/>
      <c r="ID520" s="45"/>
      <c r="IE520" s="45"/>
    </row>
    <row r="521" spans="3:239" x14ac:dyDescent="0.25">
      <c r="C521" s="10"/>
      <c r="D521" s="10"/>
      <c r="E521" s="10"/>
      <c r="F521" s="10"/>
      <c r="G521" s="10"/>
      <c r="H521" s="10"/>
      <c r="I521" s="10"/>
      <c r="J521" s="10"/>
      <c r="BZ521" s="45"/>
      <c r="CA521" s="45"/>
      <c r="CB521" s="45"/>
      <c r="CC521" s="45"/>
      <c r="CD521" s="45"/>
      <c r="CE521" s="45"/>
      <c r="CF521" s="45"/>
      <c r="CG521" s="45"/>
      <c r="CH521" s="45"/>
      <c r="CI521" s="45"/>
      <c r="CJ521" s="45"/>
      <c r="CK521" s="45"/>
      <c r="CL521" s="45"/>
      <c r="CM521" s="45"/>
      <c r="CN521" s="45"/>
      <c r="CO521" s="45"/>
      <c r="CP521" s="45"/>
      <c r="CQ521" s="45"/>
      <c r="CR521" s="45"/>
      <c r="CS521" s="45"/>
      <c r="CT521" s="45"/>
      <c r="CU521" s="45"/>
      <c r="CV521" s="45"/>
      <c r="CW521" s="45"/>
      <c r="CX521" s="45"/>
      <c r="CY521" s="45"/>
      <c r="CZ521" s="45"/>
      <c r="DA521" s="45"/>
      <c r="DB521" s="45"/>
      <c r="DC521" s="45"/>
      <c r="DD521" s="45"/>
      <c r="DE521" s="45"/>
      <c r="DF521" s="45"/>
      <c r="DG521" s="45"/>
      <c r="DH521" s="45"/>
      <c r="DI521" s="45"/>
      <c r="DJ521" s="45"/>
      <c r="DK521" s="45"/>
      <c r="DL521" s="45"/>
      <c r="DM521" s="45"/>
      <c r="DN521" s="45"/>
      <c r="DO521" s="45"/>
      <c r="DP521" s="45"/>
      <c r="DQ521" s="45"/>
      <c r="DR521" s="45"/>
      <c r="DS521" s="45"/>
      <c r="DT521" s="45"/>
      <c r="DU521" s="45"/>
      <c r="DV521" s="45"/>
      <c r="DW521" s="45"/>
      <c r="DX521" s="45"/>
      <c r="DY521" s="45"/>
      <c r="DZ521" s="45"/>
      <c r="EA521" s="45"/>
      <c r="EB521" s="45"/>
      <c r="EC521" s="45"/>
      <c r="ED521" s="45"/>
      <c r="EE521" s="45"/>
      <c r="EF521" s="45"/>
      <c r="EG521" s="45"/>
      <c r="EH521" s="45"/>
      <c r="EI521" s="45"/>
      <c r="EJ521" s="45"/>
      <c r="EK521" s="45"/>
      <c r="EL521" s="45"/>
      <c r="EM521" s="45"/>
      <c r="EN521" s="45"/>
      <c r="EO521" s="45"/>
      <c r="EP521" s="45"/>
      <c r="EQ521" s="45"/>
      <c r="ER521" s="45"/>
      <c r="ES521" s="45"/>
      <c r="ET521" s="45"/>
      <c r="EU521" s="45"/>
      <c r="EV521" s="45"/>
      <c r="EW521" s="45"/>
      <c r="EX521" s="45"/>
      <c r="EY521" s="45"/>
      <c r="EZ521" s="45"/>
      <c r="FA521" s="45"/>
      <c r="FB521" s="45"/>
      <c r="FC521" s="45"/>
      <c r="FD521" s="45"/>
      <c r="FE521" s="45"/>
      <c r="FF521" s="45"/>
      <c r="FG521" s="45"/>
      <c r="FH521" s="45"/>
      <c r="FI521" s="45"/>
      <c r="FJ521" s="45"/>
      <c r="FK521" s="45"/>
      <c r="FL521" s="45"/>
      <c r="FM521" s="45"/>
      <c r="FN521" s="45"/>
      <c r="FO521" s="45"/>
      <c r="FP521" s="45"/>
      <c r="FQ521" s="45"/>
      <c r="FR521" s="45"/>
      <c r="FS521" s="45"/>
      <c r="FT521" s="45"/>
      <c r="FU521" s="45"/>
      <c r="FV521" s="45"/>
      <c r="FW521" s="45"/>
      <c r="FX521" s="45"/>
      <c r="FY521" s="45"/>
      <c r="FZ521" s="45"/>
      <c r="GA521" s="45"/>
      <c r="GB521" s="45"/>
      <c r="GC521" s="45"/>
      <c r="GD521" s="45"/>
      <c r="GE521" s="45"/>
      <c r="GF521" s="45"/>
      <c r="GG521" s="45"/>
      <c r="GH521" s="45"/>
      <c r="GI521" s="45"/>
      <c r="GJ521" s="45"/>
      <c r="GK521" s="45"/>
      <c r="GL521" s="45"/>
      <c r="GM521" s="45"/>
      <c r="GN521" s="45"/>
      <c r="GO521" s="45"/>
      <c r="GP521" s="45"/>
      <c r="GQ521" s="45"/>
      <c r="GR521" s="45"/>
      <c r="GS521" s="45"/>
      <c r="GT521" s="45"/>
      <c r="GU521" s="45"/>
      <c r="GV521" s="45"/>
      <c r="GW521" s="45"/>
      <c r="GX521" s="45"/>
      <c r="GY521" s="45"/>
      <c r="GZ521" s="45"/>
      <c r="HA521" s="45"/>
      <c r="HB521" s="45"/>
      <c r="HC521" s="45"/>
      <c r="HD521" s="45"/>
      <c r="HE521" s="45"/>
      <c r="HF521" s="45"/>
      <c r="HG521" s="45"/>
      <c r="HH521" s="45"/>
      <c r="HI521" s="45"/>
      <c r="HJ521" s="45"/>
      <c r="HK521" s="45"/>
      <c r="HL521" s="45"/>
      <c r="HM521" s="45"/>
      <c r="HN521" s="45"/>
      <c r="HO521" s="45"/>
      <c r="HP521" s="45"/>
      <c r="HQ521" s="45"/>
      <c r="HR521" s="45"/>
      <c r="HS521" s="45"/>
      <c r="HT521" s="45"/>
      <c r="HU521" s="45"/>
      <c r="HV521" s="45"/>
      <c r="HW521" s="45"/>
      <c r="HX521" s="45"/>
      <c r="HY521" s="45"/>
      <c r="HZ521" s="45"/>
      <c r="IA521" s="45"/>
      <c r="IB521" s="45"/>
      <c r="IC521" s="45"/>
      <c r="ID521" s="45"/>
      <c r="IE521" s="45"/>
    </row>
    <row r="522" spans="3:239" x14ac:dyDescent="0.25">
      <c r="C522" s="10"/>
      <c r="D522" s="10"/>
      <c r="E522" s="10"/>
      <c r="F522" s="10"/>
      <c r="G522" s="10"/>
      <c r="H522" s="10"/>
      <c r="I522" s="10"/>
      <c r="J522" s="10"/>
      <c r="BZ522" s="45"/>
      <c r="CA522" s="45"/>
      <c r="CB522" s="45"/>
      <c r="CC522" s="45"/>
      <c r="CD522" s="45"/>
      <c r="CE522" s="45"/>
      <c r="CF522" s="45"/>
      <c r="CG522" s="45"/>
      <c r="CH522" s="45"/>
      <c r="CI522" s="45"/>
      <c r="CJ522" s="45"/>
      <c r="CK522" s="45"/>
      <c r="CL522" s="45"/>
      <c r="CM522" s="45"/>
      <c r="CN522" s="45"/>
      <c r="CO522" s="45"/>
      <c r="CP522" s="45"/>
      <c r="CQ522" s="45"/>
      <c r="CR522" s="45"/>
      <c r="CS522" s="45"/>
      <c r="CT522" s="45"/>
      <c r="CU522" s="45"/>
      <c r="CV522" s="45"/>
      <c r="CW522" s="45"/>
      <c r="CX522" s="45"/>
      <c r="CY522" s="45"/>
      <c r="CZ522" s="45"/>
      <c r="DA522" s="45"/>
      <c r="DB522" s="45"/>
      <c r="DC522" s="45"/>
      <c r="DD522" s="45"/>
      <c r="DE522" s="45"/>
      <c r="DF522" s="45"/>
      <c r="DG522" s="45"/>
      <c r="DH522" s="45"/>
      <c r="DI522" s="45"/>
      <c r="DJ522" s="45"/>
      <c r="DK522" s="45"/>
      <c r="DL522" s="45"/>
      <c r="DM522" s="45"/>
      <c r="DN522" s="45"/>
      <c r="DO522" s="45"/>
      <c r="DP522" s="45"/>
      <c r="DQ522" s="45"/>
      <c r="DR522" s="45"/>
      <c r="DS522" s="45"/>
      <c r="DT522" s="45"/>
      <c r="DU522" s="45"/>
      <c r="DV522" s="45"/>
      <c r="DW522" s="45"/>
      <c r="DX522" s="45"/>
      <c r="DY522" s="45"/>
      <c r="DZ522" s="45"/>
      <c r="EA522" s="45"/>
      <c r="EB522" s="45"/>
      <c r="EC522" s="45"/>
      <c r="ED522" s="45"/>
      <c r="EE522" s="45"/>
      <c r="EF522" s="45"/>
      <c r="EG522" s="45"/>
      <c r="EH522" s="45"/>
      <c r="EI522" s="45"/>
      <c r="EJ522" s="45"/>
      <c r="EK522" s="45"/>
      <c r="EL522" s="45"/>
      <c r="EM522" s="45"/>
      <c r="EN522" s="45"/>
      <c r="EO522" s="45"/>
      <c r="EP522" s="45"/>
      <c r="EQ522" s="45"/>
      <c r="ER522" s="45"/>
      <c r="ES522" s="45"/>
      <c r="ET522" s="45"/>
      <c r="EU522" s="45"/>
      <c r="EV522" s="45"/>
      <c r="EW522" s="45"/>
      <c r="EX522" s="45"/>
      <c r="EY522" s="45"/>
      <c r="EZ522" s="45"/>
      <c r="FA522" s="45"/>
      <c r="FB522" s="45"/>
      <c r="FC522" s="45"/>
      <c r="FD522" s="45"/>
      <c r="FE522" s="45"/>
      <c r="FF522" s="45"/>
      <c r="FG522" s="45"/>
      <c r="FH522" s="45"/>
      <c r="FI522" s="45"/>
      <c r="FJ522" s="45"/>
      <c r="FK522" s="45"/>
      <c r="FL522" s="45"/>
      <c r="FM522" s="45"/>
      <c r="FN522" s="45"/>
      <c r="FO522" s="45"/>
      <c r="FP522" s="45"/>
      <c r="FQ522" s="45"/>
      <c r="FR522" s="45"/>
      <c r="FS522" s="45"/>
      <c r="FT522" s="45"/>
      <c r="FU522" s="45"/>
      <c r="FV522" s="45"/>
      <c r="FW522" s="45"/>
      <c r="FX522" s="45"/>
      <c r="FY522" s="45"/>
      <c r="FZ522" s="45"/>
      <c r="GA522" s="45"/>
      <c r="GB522" s="45"/>
      <c r="GC522" s="45"/>
      <c r="GD522" s="45"/>
      <c r="GE522" s="45"/>
      <c r="GF522" s="45"/>
      <c r="GG522" s="45"/>
      <c r="GH522" s="45"/>
      <c r="GI522" s="45"/>
      <c r="GJ522" s="45"/>
      <c r="GK522" s="45"/>
      <c r="GL522" s="45"/>
      <c r="GM522" s="45"/>
      <c r="GN522" s="45"/>
      <c r="GO522" s="45"/>
      <c r="GP522" s="45"/>
      <c r="GQ522" s="45"/>
      <c r="GR522" s="45"/>
      <c r="GS522" s="45"/>
      <c r="GT522" s="45"/>
      <c r="GU522" s="45"/>
      <c r="GV522" s="45"/>
      <c r="GW522" s="45"/>
      <c r="GX522" s="45"/>
      <c r="GY522" s="45"/>
      <c r="GZ522" s="45"/>
      <c r="HA522" s="45"/>
      <c r="HB522" s="45"/>
      <c r="HC522" s="45"/>
      <c r="HD522" s="45"/>
      <c r="HE522" s="45"/>
      <c r="HF522" s="45"/>
      <c r="HG522" s="45"/>
      <c r="HH522" s="45"/>
      <c r="HI522" s="45"/>
      <c r="HJ522" s="45"/>
      <c r="HK522" s="45"/>
      <c r="HL522" s="45"/>
      <c r="HM522" s="45"/>
      <c r="HN522" s="45"/>
      <c r="HO522" s="45"/>
      <c r="HP522" s="45"/>
      <c r="HQ522" s="45"/>
      <c r="HR522" s="45"/>
      <c r="HS522" s="45"/>
      <c r="HT522" s="45"/>
      <c r="HU522" s="45"/>
      <c r="HV522" s="45"/>
      <c r="HW522" s="45"/>
      <c r="HX522" s="45"/>
      <c r="HY522" s="45"/>
      <c r="HZ522" s="45"/>
      <c r="IA522" s="45"/>
      <c r="IB522" s="45"/>
      <c r="IC522" s="45"/>
      <c r="ID522" s="45"/>
      <c r="IE522" s="45"/>
    </row>
    <row r="523" spans="3:239" x14ac:dyDescent="0.25">
      <c r="C523" s="10"/>
      <c r="D523" s="10"/>
      <c r="E523" s="10"/>
      <c r="F523" s="10"/>
      <c r="G523" s="10"/>
      <c r="H523" s="10"/>
      <c r="I523" s="10"/>
      <c r="J523" s="10"/>
      <c r="BZ523" s="45"/>
      <c r="CA523" s="45"/>
      <c r="CB523" s="45"/>
      <c r="CC523" s="45"/>
      <c r="CD523" s="45"/>
      <c r="CE523" s="45"/>
      <c r="CF523" s="45"/>
      <c r="CG523" s="45"/>
      <c r="CH523" s="45"/>
      <c r="CI523" s="45"/>
      <c r="CJ523" s="45"/>
      <c r="CK523" s="45"/>
      <c r="CL523" s="45"/>
      <c r="CM523" s="45"/>
      <c r="CN523" s="45"/>
      <c r="CO523" s="45"/>
      <c r="CP523" s="45"/>
      <c r="CQ523" s="45"/>
      <c r="CR523" s="45"/>
      <c r="CS523" s="45"/>
      <c r="CT523" s="45"/>
      <c r="CU523" s="45"/>
      <c r="CV523" s="45"/>
      <c r="CW523" s="45"/>
      <c r="CX523" s="45"/>
      <c r="CY523" s="45"/>
      <c r="CZ523" s="45"/>
      <c r="DA523" s="45"/>
      <c r="DB523" s="45"/>
      <c r="DC523" s="45"/>
      <c r="DD523" s="45"/>
      <c r="DE523" s="45"/>
      <c r="DF523" s="45"/>
      <c r="DG523" s="45"/>
      <c r="DH523" s="45"/>
      <c r="DI523" s="45"/>
      <c r="DJ523" s="45"/>
      <c r="DK523" s="45"/>
      <c r="DL523" s="45"/>
      <c r="DM523" s="45"/>
      <c r="DN523" s="45"/>
      <c r="DO523" s="45"/>
      <c r="DP523" s="45"/>
      <c r="DQ523" s="45"/>
      <c r="DR523" s="45"/>
      <c r="DS523" s="45"/>
      <c r="DT523" s="45"/>
      <c r="DU523" s="45"/>
      <c r="DV523" s="45"/>
      <c r="DW523" s="45"/>
      <c r="DX523" s="45"/>
      <c r="DY523" s="45"/>
      <c r="DZ523" s="45"/>
      <c r="EA523" s="45"/>
      <c r="EB523" s="45"/>
      <c r="EC523" s="45"/>
      <c r="ED523" s="45"/>
      <c r="EE523" s="45"/>
      <c r="EF523" s="45"/>
      <c r="EG523" s="45"/>
      <c r="EH523" s="45"/>
      <c r="EI523" s="45"/>
      <c r="EJ523" s="45"/>
      <c r="EK523" s="45"/>
      <c r="EL523" s="45"/>
      <c r="EM523" s="45"/>
      <c r="EN523" s="45"/>
      <c r="EO523" s="45"/>
      <c r="EP523" s="45"/>
      <c r="EQ523" s="45"/>
      <c r="ER523" s="45"/>
      <c r="ES523" s="45"/>
      <c r="ET523" s="45"/>
      <c r="EU523" s="45"/>
      <c r="EV523" s="45"/>
      <c r="EW523" s="45"/>
      <c r="EX523" s="45"/>
      <c r="EY523" s="45"/>
      <c r="EZ523" s="45"/>
      <c r="FA523" s="45"/>
      <c r="FB523" s="45"/>
      <c r="FC523" s="45"/>
      <c r="FD523" s="45"/>
      <c r="FE523" s="45"/>
      <c r="FF523" s="45"/>
      <c r="FG523" s="45"/>
      <c r="FH523" s="45"/>
      <c r="FI523" s="45"/>
      <c r="FJ523" s="45"/>
      <c r="FK523" s="45"/>
      <c r="FL523" s="45"/>
      <c r="FM523" s="45"/>
      <c r="FN523" s="45"/>
      <c r="FO523" s="45"/>
      <c r="FP523" s="45"/>
      <c r="FQ523" s="45"/>
      <c r="FR523" s="45"/>
      <c r="FS523" s="45"/>
      <c r="FT523" s="45"/>
      <c r="FU523" s="45"/>
      <c r="FV523" s="45"/>
      <c r="FW523" s="45"/>
      <c r="FX523" s="45"/>
      <c r="FY523" s="45"/>
      <c r="FZ523" s="45"/>
      <c r="GA523" s="45"/>
      <c r="GB523" s="45"/>
      <c r="GC523" s="45"/>
      <c r="GD523" s="45"/>
      <c r="GE523" s="45"/>
      <c r="GF523" s="45"/>
      <c r="GG523" s="45"/>
      <c r="GH523" s="45"/>
      <c r="GI523" s="45"/>
      <c r="GJ523" s="45"/>
      <c r="GK523" s="45"/>
      <c r="GL523" s="45"/>
      <c r="GM523" s="45"/>
      <c r="GN523" s="45"/>
      <c r="GO523" s="45"/>
      <c r="GP523" s="45"/>
      <c r="GQ523" s="45"/>
      <c r="GR523" s="45"/>
      <c r="GS523" s="45"/>
      <c r="GT523" s="45"/>
      <c r="GU523" s="45"/>
      <c r="GV523" s="45"/>
      <c r="GW523" s="45"/>
      <c r="GX523" s="45"/>
      <c r="GY523" s="45"/>
      <c r="GZ523" s="45"/>
      <c r="HA523" s="45"/>
      <c r="HB523" s="45"/>
      <c r="HC523" s="45"/>
      <c r="HD523" s="45"/>
      <c r="HE523" s="45"/>
      <c r="HF523" s="45"/>
      <c r="HG523" s="45"/>
      <c r="HH523" s="45"/>
      <c r="HI523" s="45"/>
      <c r="HJ523" s="45"/>
      <c r="HK523" s="45"/>
      <c r="HL523" s="45"/>
      <c r="HM523" s="45"/>
      <c r="HN523" s="45"/>
      <c r="HO523" s="45"/>
      <c r="HP523" s="45"/>
      <c r="HQ523" s="45"/>
      <c r="HR523" s="45"/>
      <c r="HS523" s="45"/>
      <c r="HT523" s="45"/>
      <c r="HU523" s="45"/>
      <c r="HV523" s="45"/>
      <c r="HW523" s="45"/>
      <c r="HX523" s="45"/>
      <c r="HY523" s="45"/>
      <c r="HZ523" s="45"/>
      <c r="IA523" s="45"/>
      <c r="IB523" s="45"/>
      <c r="IC523" s="45"/>
      <c r="ID523" s="45"/>
      <c r="IE523" s="45"/>
    </row>
    <row r="524" spans="3:239" x14ac:dyDescent="0.25">
      <c r="C524" s="10"/>
      <c r="D524" s="10"/>
      <c r="E524" s="10"/>
      <c r="F524" s="10"/>
      <c r="G524" s="10"/>
      <c r="H524" s="10"/>
      <c r="I524" s="10"/>
      <c r="J524" s="10"/>
      <c r="BZ524" s="45"/>
      <c r="CA524" s="45"/>
      <c r="CB524" s="45"/>
      <c r="CC524" s="45"/>
      <c r="CD524" s="45"/>
      <c r="CE524" s="45"/>
      <c r="CF524" s="45"/>
      <c r="CG524" s="45"/>
      <c r="CH524" s="45"/>
      <c r="CI524" s="45"/>
      <c r="CJ524" s="45"/>
      <c r="CK524" s="45"/>
      <c r="CL524" s="45"/>
      <c r="CM524" s="45"/>
      <c r="CN524" s="45"/>
      <c r="CO524" s="45"/>
      <c r="CP524" s="45"/>
      <c r="CQ524" s="45"/>
      <c r="CR524" s="45"/>
      <c r="CS524" s="45"/>
      <c r="CT524" s="45"/>
      <c r="CU524" s="45"/>
      <c r="CV524" s="45"/>
      <c r="CW524" s="45"/>
      <c r="CX524" s="45"/>
      <c r="CY524" s="45"/>
      <c r="CZ524" s="45"/>
      <c r="DA524" s="45"/>
      <c r="DB524" s="45"/>
      <c r="DC524" s="45"/>
      <c r="DD524" s="45"/>
      <c r="DE524" s="45"/>
      <c r="DF524" s="45"/>
      <c r="DG524" s="45"/>
      <c r="DH524" s="45"/>
      <c r="DI524" s="45"/>
      <c r="DJ524" s="45"/>
      <c r="DK524" s="45"/>
      <c r="DL524" s="45"/>
      <c r="DM524" s="45"/>
      <c r="DN524" s="45"/>
      <c r="DO524" s="45"/>
      <c r="DP524" s="45"/>
      <c r="DQ524" s="45"/>
      <c r="DR524" s="45"/>
      <c r="DS524" s="45"/>
      <c r="DT524" s="45"/>
      <c r="DU524" s="45"/>
      <c r="DV524" s="45"/>
      <c r="DW524" s="45"/>
      <c r="DX524" s="45"/>
      <c r="DY524" s="45"/>
      <c r="DZ524" s="45"/>
      <c r="EA524" s="45"/>
      <c r="EB524" s="45"/>
      <c r="EC524" s="45"/>
      <c r="ED524" s="45"/>
      <c r="EE524" s="45"/>
      <c r="EF524" s="45"/>
      <c r="EG524" s="45"/>
      <c r="EH524" s="45"/>
      <c r="EI524" s="45"/>
      <c r="EJ524" s="45"/>
      <c r="EK524" s="45"/>
      <c r="EL524" s="45"/>
      <c r="EM524" s="45"/>
      <c r="EN524" s="45"/>
      <c r="EO524" s="45"/>
      <c r="EP524" s="45"/>
      <c r="EQ524" s="45"/>
      <c r="ER524" s="45"/>
      <c r="ES524" s="45"/>
      <c r="ET524" s="45"/>
      <c r="EU524" s="45"/>
      <c r="EV524" s="45"/>
      <c r="EW524" s="45"/>
      <c r="EX524" s="45"/>
      <c r="EY524" s="45"/>
      <c r="EZ524" s="45"/>
      <c r="FA524" s="45"/>
      <c r="FB524" s="45"/>
      <c r="FC524" s="45"/>
      <c r="FD524" s="45"/>
      <c r="FE524" s="45"/>
      <c r="FF524" s="45"/>
      <c r="FG524" s="45"/>
      <c r="FH524" s="45"/>
      <c r="FI524" s="45"/>
      <c r="FJ524" s="45"/>
      <c r="FK524" s="45"/>
      <c r="FL524" s="45"/>
      <c r="FM524" s="45"/>
      <c r="FN524" s="45"/>
      <c r="FO524" s="45"/>
      <c r="FP524" s="45"/>
      <c r="FQ524" s="45"/>
      <c r="FR524" s="45"/>
      <c r="FS524" s="45"/>
      <c r="FT524" s="45"/>
      <c r="FU524" s="45"/>
      <c r="FV524" s="45"/>
      <c r="FW524" s="45"/>
      <c r="FX524" s="45"/>
      <c r="FY524" s="45"/>
      <c r="FZ524" s="45"/>
      <c r="GA524" s="45"/>
      <c r="GB524" s="45"/>
      <c r="GC524" s="45"/>
      <c r="GD524" s="45"/>
      <c r="GE524" s="45"/>
      <c r="GF524" s="45"/>
      <c r="GG524" s="45"/>
      <c r="GH524" s="45"/>
      <c r="GI524" s="45"/>
      <c r="GJ524" s="45"/>
      <c r="GK524" s="45"/>
      <c r="GL524" s="45"/>
      <c r="GM524" s="45"/>
      <c r="GN524" s="45"/>
      <c r="GO524" s="45"/>
      <c r="GP524" s="45"/>
      <c r="GQ524" s="45"/>
      <c r="GR524" s="45"/>
      <c r="GS524" s="45"/>
      <c r="GT524" s="45"/>
      <c r="GU524" s="45"/>
      <c r="GV524" s="45"/>
      <c r="GW524" s="45"/>
      <c r="GX524" s="45"/>
      <c r="GY524" s="45"/>
      <c r="GZ524" s="45"/>
      <c r="HA524" s="45"/>
      <c r="HB524" s="45"/>
      <c r="HC524" s="45"/>
      <c r="HD524" s="45"/>
      <c r="HE524" s="45"/>
      <c r="HF524" s="45"/>
      <c r="HG524" s="45"/>
      <c r="HH524" s="45"/>
      <c r="HI524" s="45"/>
      <c r="HJ524" s="45"/>
      <c r="HK524" s="45"/>
      <c r="HL524" s="45"/>
      <c r="HM524" s="45"/>
      <c r="HN524" s="45"/>
      <c r="HO524" s="45"/>
      <c r="HP524" s="45"/>
      <c r="HQ524" s="45"/>
      <c r="HR524" s="45"/>
      <c r="HS524" s="45"/>
      <c r="HT524" s="45"/>
      <c r="HU524" s="45"/>
      <c r="HV524" s="45"/>
      <c r="HW524" s="45"/>
      <c r="HX524" s="45"/>
      <c r="HY524" s="45"/>
      <c r="HZ524" s="45"/>
      <c r="IA524" s="45"/>
      <c r="IB524" s="45"/>
      <c r="IC524" s="45"/>
      <c r="ID524" s="45"/>
      <c r="IE524" s="45"/>
    </row>
    <row r="525" spans="3:239" x14ac:dyDescent="0.25">
      <c r="C525" s="10"/>
      <c r="D525" s="10"/>
      <c r="E525" s="10"/>
      <c r="F525" s="10"/>
      <c r="G525" s="10"/>
      <c r="H525" s="10"/>
      <c r="I525" s="10"/>
      <c r="J525" s="10"/>
      <c r="BZ525" s="45"/>
      <c r="CA525" s="45"/>
      <c r="CB525" s="45"/>
      <c r="CC525" s="45"/>
      <c r="CD525" s="45"/>
      <c r="CE525" s="45"/>
      <c r="CF525" s="45"/>
      <c r="CG525" s="45"/>
      <c r="CH525" s="45"/>
      <c r="CI525" s="45"/>
      <c r="CJ525" s="45"/>
      <c r="CK525" s="45"/>
      <c r="CL525" s="45"/>
      <c r="CM525" s="45"/>
      <c r="CN525" s="45"/>
      <c r="CO525" s="45"/>
      <c r="CP525" s="45"/>
      <c r="CQ525" s="45"/>
      <c r="CR525" s="45"/>
      <c r="CS525" s="45"/>
      <c r="CT525" s="45"/>
      <c r="CU525" s="45"/>
      <c r="CV525" s="45"/>
      <c r="CW525" s="45"/>
      <c r="CX525" s="45"/>
      <c r="CY525" s="45"/>
      <c r="CZ525" s="45"/>
      <c r="DA525" s="45"/>
      <c r="DB525" s="45"/>
      <c r="DC525" s="45"/>
      <c r="DD525" s="45"/>
      <c r="DE525" s="45"/>
      <c r="DF525" s="45"/>
      <c r="DG525" s="45"/>
      <c r="DH525" s="45"/>
      <c r="DI525" s="45"/>
      <c r="DJ525" s="45"/>
      <c r="DK525" s="45"/>
      <c r="DL525" s="45"/>
      <c r="DM525" s="45"/>
      <c r="DN525" s="45"/>
      <c r="DO525" s="45"/>
      <c r="DP525" s="45"/>
      <c r="DQ525" s="45"/>
      <c r="DR525" s="45"/>
      <c r="DS525" s="45"/>
      <c r="DT525" s="45"/>
      <c r="DU525" s="45"/>
      <c r="DV525" s="45"/>
      <c r="DW525" s="45"/>
      <c r="DX525" s="45"/>
      <c r="DY525" s="45"/>
      <c r="DZ525" s="45"/>
      <c r="EA525" s="45"/>
      <c r="EB525" s="45"/>
      <c r="EC525" s="45"/>
      <c r="ED525" s="45"/>
      <c r="EE525" s="45"/>
      <c r="EF525" s="45"/>
      <c r="EG525" s="45"/>
      <c r="EH525" s="45"/>
      <c r="EI525" s="45"/>
      <c r="EJ525" s="45"/>
      <c r="EK525" s="45"/>
      <c r="EL525" s="45"/>
      <c r="EM525" s="45"/>
      <c r="EN525" s="45"/>
      <c r="EO525" s="45"/>
      <c r="EP525" s="45"/>
      <c r="EQ525" s="45"/>
      <c r="ER525" s="45"/>
      <c r="ES525" s="45"/>
      <c r="ET525" s="45"/>
      <c r="EU525" s="45"/>
      <c r="EV525" s="45"/>
      <c r="EW525" s="45"/>
      <c r="EX525" s="45"/>
      <c r="EY525" s="45"/>
      <c r="EZ525" s="45"/>
      <c r="FA525" s="45"/>
      <c r="FB525" s="45"/>
      <c r="FC525" s="45"/>
      <c r="FD525" s="45"/>
      <c r="FE525" s="45"/>
      <c r="FF525" s="45"/>
      <c r="FG525" s="45"/>
      <c r="FH525" s="45"/>
      <c r="FI525" s="45"/>
      <c r="FJ525" s="45"/>
      <c r="FK525" s="45"/>
      <c r="FL525" s="45"/>
      <c r="FM525" s="45"/>
      <c r="FN525" s="45"/>
      <c r="FO525" s="45"/>
      <c r="FP525" s="45"/>
      <c r="FQ525" s="45"/>
      <c r="FR525" s="45"/>
      <c r="FS525" s="45"/>
      <c r="FT525" s="45"/>
      <c r="FU525" s="45"/>
      <c r="FV525" s="45"/>
      <c r="FW525" s="45"/>
      <c r="FX525" s="45"/>
      <c r="FY525" s="45"/>
      <c r="FZ525" s="45"/>
      <c r="GA525" s="45"/>
      <c r="GB525" s="45"/>
      <c r="GC525" s="45"/>
      <c r="GD525" s="45"/>
      <c r="GE525" s="45"/>
      <c r="GF525" s="45"/>
      <c r="GG525" s="45"/>
      <c r="GH525" s="45"/>
      <c r="GI525" s="45"/>
      <c r="GJ525" s="45"/>
      <c r="GK525" s="45"/>
      <c r="GL525" s="45"/>
      <c r="GM525" s="45"/>
      <c r="GN525" s="45"/>
      <c r="GO525" s="45"/>
      <c r="GP525" s="45"/>
      <c r="GQ525" s="45"/>
      <c r="GR525" s="45"/>
      <c r="GS525" s="45"/>
      <c r="GT525" s="45"/>
      <c r="GU525" s="45"/>
      <c r="GV525" s="45"/>
      <c r="GW525" s="45"/>
      <c r="GX525" s="45"/>
      <c r="GY525" s="45"/>
      <c r="GZ525" s="45"/>
      <c r="HA525" s="45"/>
      <c r="HB525" s="45"/>
      <c r="HC525" s="45"/>
      <c r="HD525" s="45"/>
      <c r="HE525" s="45"/>
      <c r="HF525" s="45"/>
      <c r="HG525" s="45"/>
      <c r="HH525" s="45"/>
      <c r="HI525" s="45"/>
      <c r="HJ525" s="45"/>
      <c r="HK525" s="45"/>
      <c r="HL525" s="45"/>
      <c r="HM525" s="45"/>
      <c r="HN525" s="45"/>
      <c r="HO525" s="45"/>
      <c r="HP525" s="45"/>
      <c r="HQ525" s="45"/>
      <c r="HR525" s="45"/>
      <c r="HS525" s="45"/>
      <c r="HT525" s="45"/>
      <c r="HU525" s="45"/>
      <c r="HV525" s="45"/>
      <c r="HW525" s="45"/>
      <c r="HX525" s="45"/>
      <c r="HY525" s="45"/>
      <c r="HZ525" s="45"/>
      <c r="IA525" s="45"/>
      <c r="IB525" s="45"/>
      <c r="IC525" s="45"/>
      <c r="ID525" s="45"/>
      <c r="IE525" s="45"/>
    </row>
    <row r="526" spans="3:239" x14ac:dyDescent="0.25">
      <c r="C526" s="10"/>
      <c r="D526" s="10"/>
      <c r="E526" s="10"/>
      <c r="F526" s="10"/>
      <c r="G526" s="10"/>
      <c r="H526" s="10"/>
      <c r="I526" s="10"/>
      <c r="J526" s="10"/>
      <c r="BZ526" s="45"/>
      <c r="CA526" s="45"/>
      <c r="CB526" s="45"/>
      <c r="CC526" s="45"/>
      <c r="CD526" s="45"/>
      <c r="CE526" s="45"/>
      <c r="CF526" s="45"/>
      <c r="CG526" s="45"/>
      <c r="CH526" s="45"/>
      <c r="CI526" s="45"/>
      <c r="CJ526" s="45"/>
      <c r="CK526" s="45"/>
      <c r="CL526" s="45"/>
      <c r="CM526" s="45"/>
      <c r="CN526" s="45"/>
      <c r="CO526" s="45"/>
      <c r="CP526" s="45"/>
      <c r="CQ526" s="45"/>
      <c r="CR526" s="45"/>
      <c r="CS526" s="45"/>
      <c r="CT526" s="45"/>
      <c r="CU526" s="45"/>
      <c r="CV526" s="45"/>
      <c r="CW526" s="45"/>
      <c r="CX526" s="45"/>
      <c r="CY526" s="45"/>
      <c r="CZ526" s="45"/>
      <c r="DA526" s="45"/>
      <c r="DB526" s="45"/>
      <c r="DC526" s="45"/>
      <c r="DD526" s="45"/>
      <c r="DE526" s="45"/>
      <c r="DF526" s="45"/>
      <c r="DG526" s="45"/>
      <c r="DH526" s="45"/>
      <c r="DI526" s="45"/>
      <c r="DJ526" s="45"/>
      <c r="DK526" s="45"/>
      <c r="DL526" s="45"/>
      <c r="DM526" s="45"/>
      <c r="DN526" s="45"/>
      <c r="DO526" s="45"/>
      <c r="DP526" s="45"/>
      <c r="DQ526" s="45"/>
      <c r="DR526" s="45"/>
      <c r="DS526" s="45"/>
      <c r="DT526" s="45"/>
      <c r="DU526" s="45"/>
      <c r="DV526" s="45"/>
      <c r="DW526" s="45"/>
      <c r="DX526" s="45"/>
      <c r="DY526" s="45"/>
      <c r="DZ526" s="45"/>
      <c r="EA526" s="45"/>
      <c r="EB526" s="45"/>
      <c r="EC526" s="45"/>
      <c r="ED526" s="45"/>
      <c r="EE526" s="45"/>
      <c r="EF526" s="45"/>
      <c r="EG526" s="45"/>
      <c r="EH526" s="45"/>
      <c r="EI526" s="45"/>
      <c r="EJ526" s="45"/>
      <c r="EK526" s="45"/>
      <c r="EL526" s="45"/>
      <c r="EM526" s="45"/>
      <c r="EN526" s="45"/>
      <c r="EO526" s="45"/>
      <c r="EP526" s="45"/>
      <c r="EQ526" s="45"/>
      <c r="ER526" s="45"/>
      <c r="ES526" s="45"/>
      <c r="ET526" s="45"/>
      <c r="EU526" s="45"/>
      <c r="EV526" s="45"/>
      <c r="EW526" s="45"/>
      <c r="EX526" s="45"/>
      <c r="EY526" s="45"/>
      <c r="EZ526" s="45"/>
      <c r="FA526" s="45"/>
      <c r="FB526" s="45"/>
      <c r="FC526" s="45"/>
      <c r="FD526" s="45"/>
      <c r="FE526" s="45"/>
      <c r="FF526" s="45"/>
      <c r="FG526" s="45"/>
      <c r="FH526" s="45"/>
      <c r="FI526" s="45"/>
      <c r="FJ526" s="45"/>
      <c r="FK526" s="45"/>
      <c r="FL526" s="45"/>
      <c r="FM526" s="45"/>
      <c r="FN526" s="45"/>
      <c r="FO526" s="45"/>
      <c r="FP526" s="45"/>
      <c r="FQ526" s="45"/>
      <c r="FR526" s="45"/>
      <c r="FS526" s="45"/>
      <c r="FT526" s="45"/>
      <c r="FU526" s="45"/>
      <c r="FV526" s="45"/>
      <c r="FW526" s="45"/>
      <c r="FX526" s="45"/>
      <c r="FY526" s="45"/>
      <c r="FZ526" s="45"/>
      <c r="GA526" s="45"/>
      <c r="GB526" s="45"/>
      <c r="GC526" s="45"/>
      <c r="GD526" s="45"/>
      <c r="GE526" s="45"/>
      <c r="GF526" s="45"/>
      <c r="GG526" s="45"/>
      <c r="GH526" s="45"/>
      <c r="GI526" s="45"/>
      <c r="GJ526" s="45"/>
      <c r="GK526" s="45"/>
      <c r="GL526" s="45"/>
      <c r="GM526" s="45"/>
      <c r="GN526" s="45"/>
      <c r="GO526" s="45"/>
      <c r="GP526" s="45"/>
      <c r="GQ526" s="45"/>
      <c r="GR526" s="45"/>
      <c r="GS526" s="45"/>
      <c r="GT526" s="45"/>
      <c r="GU526" s="45"/>
      <c r="GV526" s="45"/>
      <c r="GW526" s="45"/>
      <c r="GX526" s="45"/>
      <c r="GY526" s="45"/>
      <c r="GZ526" s="45"/>
      <c r="HA526" s="45"/>
      <c r="HB526" s="45"/>
      <c r="HC526" s="45"/>
      <c r="HD526" s="45"/>
      <c r="HE526" s="45"/>
      <c r="HF526" s="45"/>
      <c r="HG526" s="45"/>
      <c r="HH526" s="45"/>
      <c r="HI526" s="45"/>
      <c r="HJ526" s="45"/>
      <c r="HK526" s="45"/>
      <c r="HL526" s="45"/>
      <c r="HM526" s="45"/>
      <c r="HN526" s="45"/>
      <c r="HO526" s="45"/>
      <c r="HP526" s="45"/>
      <c r="HQ526" s="45"/>
      <c r="HR526" s="45"/>
      <c r="HS526" s="45"/>
      <c r="HT526" s="45"/>
      <c r="HU526" s="45"/>
      <c r="HV526" s="45"/>
      <c r="HW526" s="45"/>
      <c r="HX526" s="45"/>
      <c r="HY526" s="45"/>
      <c r="HZ526" s="45"/>
      <c r="IA526" s="45"/>
      <c r="IB526" s="45"/>
      <c r="IC526" s="45"/>
      <c r="ID526" s="45"/>
      <c r="IE526" s="45"/>
    </row>
    <row r="527" spans="3:239" x14ac:dyDescent="0.25">
      <c r="C527" s="10"/>
      <c r="D527" s="10"/>
      <c r="E527" s="10"/>
      <c r="F527" s="10"/>
      <c r="G527" s="10"/>
      <c r="H527" s="10"/>
      <c r="I527" s="10"/>
      <c r="J527" s="10"/>
      <c r="BZ527" s="45"/>
      <c r="CA527" s="45"/>
      <c r="CB527" s="45"/>
      <c r="CC527" s="45"/>
      <c r="CD527" s="45"/>
      <c r="CE527" s="45"/>
      <c r="CF527" s="45"/>
      <c r="CG527" s="45"/>
      <c r="CH527" s="45"/>
      <c r="CI527" s="45"/>
      <c r="CJ527" s="45"/>
      <c r="CK527" s="45"/>
      <c r="CL527" s="45"/>
      <c r="CM527" s="45"/>
      <c r="CN527" s="45"/>
      <c r="CO527" s="45"/>
      <c r="CP527" s="45"/>
      <c r="CQ527" s="45"/>
      <c r="CR527" s="45"/>
      <c r="CS527" s="45"/>
      <c r="CT527" s="45"/>
      <c r="CU527" s="45"/>
      <c r="CV527" s="45"/>
      <c r="CW527" s="45"/>
      <c r="CX527" s="45"/>
      <c r="CY527" s="45"/>
      <c r="CZ527" s="45"/>
      <c r="DA527" s="45"/>
      <c r="DB527" s="45"/>
      <c r="DC527" s="45"/>
      <c r="DD527" s="45"/>
      <c r="DE527" s="45"/>
      <c r="DF527" s="45"/>
      <c r="DG527" s="45"/>
      <c r="DH527" s="45"/>
      <c r="DI527" s="45"/>
      <c r="DJ527" s="45"/>
      <c r="DK527" s="45"/>
      <c r="DL527" s="45"/>
      <c r="DM527" s="45"/>
      <c r="DN527" s="45"/>
      <c r="DO527" s="45"/>
      <c r="DP527" s="45"/>
      <c r="DQ527" s="45"/>
      <c r="DR527" s="45"/>
      <c r="DS527" s="45"/>
      <c r="DT527" s="45"/>
      <c r="DU527" s="45"/>
      <c r="DV527" s="45"/>
      <c r="DW527" s="45"/>
      <c r="DX527" s="45"/>
      <c r="DY527" s="45"/>
      <c r="DZ527" s="45"/>
      <c r="EA527" s="45"/>
      <c r="EB527" s="45"/>
      <c r="EC527" s="45"/>
      <c r="ED527" s="45"/>
      <c r="EE527" s="45"/>
      <c r="EF527" s="45"/>
      <c r="EG527" s="45"/>
      <c r="EH527" s="45"/>
      <c r="EI527" s="45"/>
      <c r="EJ527" s="45"/>
      <c r="EK527" s="45"/>
      <c r="EL527" s="45"/>
      <c r="EM527" s="45"/>
      <c r="EN527" s="45"/>
      <c r="EO527" s="45"/>
      <c r="EP527" s="45"/>
      <c r="EQ527" s="45"/>
      <c r="ER527" s="45"/>
      <c r="ES527" s="45"/>
      <c r="ET527" s="45"/>
      <c r="EU527" s="45"/>
      <c r="EV527" s="45"/>
      <c r="EW527" s="45"/>
      <c r="EX527" s="45"/>
      <c r="EY527" s="45"/>
      <c r="EZ527" s="45"/>
      <c r="FA527" s="45"/>
      <c r="FB527" s="45"/>
      <c r="FC527" s="45"/>
      <c r="FD527" s="45"/>
      <c r="FE527" s="45"/>
      <c r="FF527" s="45"/>
      <c r="FG527" s="45"/>
      <c r="FH527" s="45"/>
      <c r="FI527" s="45"/>
      <c r="FJ527" s="45"/>
      <c r="FK527" s="45"/>
      <c r="FL527" s="45"/>
      <c r="FM527" s="45"/>
      <c r="FN527" s="45"/>
      <c r="FO527" s="45"/>
      <c r="FP527" s="45"/>
      <c r="FQ527" s="45"/>
      <c r="FR527" s="45"/>
      <c r="FS527" s="45"/>
      <c r="FT527" s="45"/>
      <c r="FU527" s="45"/>
      <c r="FV527" s="45"/>
      <c r="FW527" s="45"/>
      <c r="FX527" s="45"/>
      <c r="FY527" s="45"/>
      <c r="FZ527" s="45"/>
      <c r="GA527" s="45"/>
      <c r="GB527" s="45"/>
      <c r="GC527" s="45"/>
      <c r="GD527" s="45"/>
      <c r="GE527" s="45"/>
      <c r="GF527" s="45"/>
      <c r="GG527" s="45"/>
      <c r="GH527" s="45"/>
      <c r="GI527" s="45"/>
      <c r="GJ527" s="45"/>
      <c r="GK527" s="45"/>
      <c r="GL527" s="45"/>
      <c r="GM527" s="45"/>
      <c r="GN527" s="45"/>
      <c r="GO527" s="45"/>
      <c r="GP527" s="45"/>
      <c r="GQ527" s="45"/>
      <c r="GR527" s="45"/>
      <c r="GS527" s="45"/>
      <c r="GT527" s="45"/>
      <c r="GU527" s="45"/>
      <c r="GV527" s="45"/>
      <c r="GW527" s="45"/>
      <c r="GX527" s="45"/>
      <c r="GY527" s="45"/>
      <c r="GZ527" s="45"/>
      <c r="HA527" s="45"/>
      <c r="HB527" s="45"/>
      <c r="HC527" s="45"/>
      <c r="HD527" s="45"/>
      <c r="HE527" s="45"/>
      <c r="HF527" s="45"/>
      <c r="HG527" s="45"/>
      <c r="HH527" s="45"/>
      <c r="HI527" s="45"/>
      <c r="HJ527" s="45"/>
      <c r="HK527" s="45"/>
      <c r="HL527" s="45"/>
      <c r="HM527" s="45"/>
      <c r="HN527" s="45"/>
      <c r="HO527" s="45"/>
      <c r="HP527" s="45"/>
      <c r="HQ527" s="45"/>
      <c r="HR527" s="45"/>
      <c r="HS527" s="45"/>
      <c r="HT527" s="45"/>
      <c r="HU527" s="45"/>
      <c r="HV527" s="45"/>
      <c r="HW527" s="45"/>
      <c r="HX527" s="45"/>
      <c r="HY527" s="45"/>
      <c r="HZ527" s="45"/>
      <c r="IA527" s="45"/>
      <c r="IB527" s="45"/>
      <c r="IC527" s="45"/>
      <c r="ID527" s="45"/>
      <c r="IE527" s="45"/>
    </row>
    <row r="528" spans="3:239" x14ac:dyDescent="0.25">
      <c r="C528" s="10"/>
      <c r="D528" s="10"/>
      <c r="E528" s="10"/>
      <c r="F528" s="10"/>
      <c r="G528" s="10"/>
      <c r="H528" s="10"/>
      <c r="I528" s="10"/>
      <c r="J528" s="10"/>
      <c r="BZ528" s="45"/>
      <c r="CA528" s="45"/>
      <c r="CB528" s="45"/>
      <c r="CC528" s="45"/>
      <c r="CD528" s="45"/>
      <c r="CE528" s="45"/>
      <c r="CF528" s="45"/>
      <c r="CG528" s="45"/>
      <c r="CH528" s="45"/>
      <c r="CI528" s="45"/>
      <c r="CJ528" s="45"/>
      <c r="CK528" s="45"/>
      <c r="CL528" s="45"/>
      <c r="CM528" s="45"/>
      <c r="CN528" s="45"/>
      <c r="CO528" s="45"/>
      <c r="CP528" s="45"/>
      <c r="CQ528" s="45"/>
      <c r="CR528" s="45"/>
      <c r="CS528" s="45"/>
      <c r="CT528" s="45"/>
      <c r="CU528" s="45"/>
      <c r="CV528" s="45"/>
      <c r="CW528" s="45"/>
      <c r="CX528" s="45"/>
      <c r="CY528" s="45"/>
      <c r="CZ528" s="45"/>
      <c r="DA528" s="45"/>
      <c r="DB528" s="45"/>
      <c r="DC528" s="45"/>
      <c r="DD528" s="45"/>
      <c r="DE528" s="45"/>
      <c r="DF528" s="45"/>
      <c r="DG528" s="45"/>
      <c r="DH528" s="45"/>
      <c r="DI528" s="45"/>
      <c r="DJ528" s="45"/>
      <c r="DK528" s="45"/>
      <c r="DL528" s="45"/>
      <c r="DM528" s="45"/>
      <c r="DN528" s="45"/>
      <c r="DO528" s="45"/>
      <c r="DP528" s="45"/>
      <c r="DQ528" s="45"/>
      <c r="DR528" s="45"/>
      <c r="DS528" s="45"/>
      <c r="DT528" s="45"/>
      <c r="DU528" s="45"/>
      <c r="DV528" s="45"/>
      <c r="DW528" s="45"/>
      <c r="DX528" s="45"/>
      <c r="DY528" s="45"/>
      <c r="DZ528" s="45"/>
      <c r="EA528" s="45"/>
      <c r="EB528" s="45"/>
      <c r="EC528" s="45"/>
      <c r="ED528" s="45"/>
      <c r="EE528" s="45"/>
      <c r="EF528" s="45"/>
      <c r="EG528" s="45"/>
      <c r="EH528" s="45"/>
      <c r="EI528" s="45"/>
      <c r="EJ528" s="45"/>
      <c r="EK528" s="45"/>
      <c r="EL528" s="45"/>
      <c r="EM528" s="45"/>
      <c r="EN528" s="45"/>
      <c r="EO528" s="45"/>
      <c r="EP528" s="45"/>
      <c r="EQ528" s="45"/>
      <c r="ER528" s="45"/>
      <c r="ES528" s="45"/>
      <c r="ET528" s="45"/>
      <c r="EU528" s="45"/>
      <c r="EV528" s="45"/>
      <c r="EW528" s="45"/>
      <c r="EX528" s="45"/>
      <c r="EY528" s="45"/>
      <c r="EZ528" s="45"/>
      <c r="FA528" s="45"/>
      <c r="FB528" s="45"/>
      <c r="FC528" s="45"/>
      <c r="FD528" s="45"/>
      <c r="FE528" s="45"/>
      <c r="FF528" s="45"/>
      <c r="FG528" s="45"/>
      <c r="FH528" s="45"/>
      <c r="FI528" s="45"/>
      <c r="FJ528" s="45"/>
      <c r="FK528" s="45"/>
      <c r="FL528" s="45"/>
      <c r="FM528" s="45"/>
      <c r="FN528" s="45"/>
      <c r="FO528" s="45"/>
      <c r="FP528" s="45"/>
      <c r="FQ528" s="45"/>
      <c r="FR528" s="45"/>
      <c r="FS528" s="45"/>
      <c r="FT528" s="45"/>
      <c r="FU528" s="45"/>
      <c r="FV528" s="45"/>
      <c r="FW528" s="45"/>
      <c r="FX528" s="45"/>
      <c r="FY528" s="45"/>
      <c r="FZ528" s="45"/>
      <c r="GA528" s="45"/>
      <c r="GB528" s="45"/>
      <c r="GC528" s="45"/>
      <c r="GD528" s="45"/>
      <c r="GE528" s="45"/>
      <c r="GF528" s="45"/>
      <c r="GG528" s="45"/>
      <c r="GH528" s="45"/>
      <c r="GI528" s="45"/>
      <c r="GJ528" s="45"/>
      <c r="GK528" s="45"/>
      <c r="GL528" s="45"/>
      <c r="GM528" s="45"/>
      <c r="GN528" s="45"/>
      <c r="GO528" s="45"/>
      <c r="GP528" s="45"/>
      <c r="GQ528" s="45"/>
      <c r="GR528" s="45"/>
      <c r="GS528" s="45"/>
      <c r="GT528" s="45"/>
      <c r="GU528" s="45"/>
      <c r="GV528" s="45"/>
      <c r="GW528" s="45"/>
      <c r="GX528" s="45"/>
      <c r="GY528" s="45"/>
      <c r="GZ528" s="45"/>
      <c r="HA528" s="45"/>
      <c r="HB528" s="45"/>
      <c r="HC528" s="45"/>
      <c r="HD528" s="45"/>
      <c r="HE528" s="45"/>
      <c r="HF528" s="45"/>
      <c r="HG528" s="45"/>
      <c r="HH528" s="45"/>
      <c r="HI528" s="45"/>
      <c r="HJ528" s="45"/>
      <c r="HK528" s="45"/>
      <c r="HL528" s="45"/>
      <c r="HM528" s="45"/>
      <c r="HN528" s="45"/>
      <c r="HO528" s="45"/>
      <c r="HP528" s="45"/>
      <c r="HQ528" s="45"/>
      <c r="HR528" s="45"/>
      <c r="HS528" s="45"/>
      <c r="HT528" s="45"/>
      <c r="HU528" s="45"/>
      <c r="HV528" s="45"/>
      <c r="HW528" s="45"/>
      <c r="HX528" s="45"/>
      <c r="HY528" s="45"/>
      <c r="HZ528" s="45"/>
      <c r="IA528" s="45"/>
      <c r="IB528" s="45"/>
      <c r="IC528" s="45"/>
      <c r="ID528" s="45"/>
      <c r="IE528" s="45"/>
    </row>
    <row r="529" spans="3:239" x14ac:dyDescent="0.25">
      <c r="C529" s="10"/>
      <c r="D529" s="10"/>
      <c r="E529" s="10"/>
      <c r="F529" s="10"/>
      <c r="G529" s="10"/>
      <c r="H529" s="10"/>
      <c r="I529" s="10"/>
      <c r="J529" s="10"/>
      <c r="BZ529" s="45"/>
      <c r="CA529" s="45"/>
      <c r="CB529" s="45"/>
      <c r="CC529" s="45"/>
      <c r="CD529" s="45"/>
      <c r="CE529" s="45"/>
      <c r="CF529" s="45"/>
      <c r="CG529" s="45"/>
      <c r="CH529" s="45"/>
      <c r="CI529" s="45"/>
      <c r="CJ529" s="45"/>
      <c r="CK529" s="45"/>
      <c r="CL529" s="45"/>
      <c r="CM529" s="45"/>
      <c r="CN529" s="45"/>
      <c r="CO529" s="45"/>
      <c r="CP529" s="45"/>
      <c r="CQ529" s="45"/>
      <c r="CR529" s="45"/>
      <c r="CS529" s="45"/>
      <c r="CT529" s="45"/>
      <c r="CU529" s="45"/>
      <c r="CV529" s="45"/>
      <c r="CW529" s="45"/>
      <c r="CX529" s="45"/>
      <c r="CY529" s="45"/>
      <c r="CZ529" s="45"/>
      <c r="DA529" s="45"/>
      <c r="DB529" s="45"/>
      <c r="DC529" s="45"/>
      <c r="DD529" s="45"/>
      <c r="DE529" s="45"/>
      <c r="DF529" s="45"/>
      <c r="DG529" s="45"/>
      <c r="DH529" s="45"/>
      <c r="DI529" s="45"/>
      <c r="DJ529" s="45"/>
      <c r="DK529" s="45"/>
      <c r="DL529" s="45"/>
      <c r="DM529" s="45"/>
      <c r="DN529" s="45"/>
      <c r="DO529" s="45"/>
      <c r="DP529" s="45"/>
      <c r="DQ529" s="45"/>
      <c r="DR529" s="45"/>
      <c r="DS529" s="45"/>
      <c r="DT529" s="45"/>
      <c r="DU529" s="45"/>
      <c r="DV529" s="45"/>
      <c r="DW529" s="45"/>
      <c r="DX529" s="45"/>
      <c r="DY529" s="45"/>
      <c r="DZ529" s="45"/>
      <c r="EA529" s="45"/>
      <c r="EB529" s="45"/>
      <c r="EC529" s="45"/>
      <c r="ED529" s="45"/>
      <c r="EE529" s="45"/>
      <c r="EF529" s="45"/>
      <c r="EG529" s="45"/>
      <c r="EH529" s="45"/>
      <c r="EI529" s="45"/>
      <c r="EJ529" s="45"/>
      <c r="EK529" s="45"/>
      <c r="EL529" s="45"/>
      <c r="EM529" s="45"/>
      <c r="EN529" s="45"/>
      <c r="EO529" s="45"/>
      <c r="EP529" s="45"/>
      <c r="EQ529" s="45"/>
      <c r="ER529" s="45"/>
      <c r="ES529" s="45"/>
      <c r="ET529" s="45"/>
      <c r="EU529" s="45"/>
      <c r="EV529" s="45"/>
      <c r="EW529" s="45"/>
      <c r="EX529" s="45"/>
      <c r="EY529" s="45"/>
      <c r="EZ529" s="45"/>
      <c r="FA529" s="45"/>
      <c r="FB529" s="45"/>
      <c r="FC529" s="45"/>
      <c r="FD529" s="45"/>
      <c r="FE529" s="45"/>
      <c r="FF529" s="45"/>
      <c r="FG529" s="45"/>
      <c r="FH529" s="45"/>
      <c r="FI529" s="45"/>
      <c r="FJ529" s="45"/>
      <c r="FK529" s="45"/>
      <c r="FL529" s="45"/>
      <c r="FM529" s="45"/>
      <c r="FN529" s="45"/>
      <c r="FO529" s="45"/>
      <c r="FP529" s="45"/>
      <c r="FQ529" s="45"/>
      <c r="FR529" s="45"/>
      <c r="FS529" s="45"/>
      <c r="FT529" s="45"/>
      <c r="FU529" s="45"/>
      <c r="FV529" s="45"/>
      <c r="FW529" s="45"/>
      <c r="FX529" s="45"/>
      <c r="FY529" s="45"/>
      <c r="FZ529" s="45"/>
      <c r="GA529" s="45"/>
      <c r="GB529" s="45"/>
      <c r="GC529" s="45"/>
      <c r="GD529" s="45"/>
      <c r="GE529" s="45"/>
      <c r="GF529" s="45"/>
      <c r="GG529" s="45"/>
      <c r="GH529" s="45"/>
      <c r="GI529" s="45"/>
      <c r="GJ529" s="45"/>
      <c r="GK529" s="45"/>
      <c r="GL529" s="45"/>
      <c r="GM529" s="45"/>
      <c r="GN529" s="45"/>
      <c r="GO529" s="45"/>
      <c r="GP529" s="45"/>
      <c r="GQ529" s="45"/>
      <c r="GR529" s="45"/>
      <c r="GS529" s="45"/>
      <c r="GT529" s="45"/>
      <c r="GU529" s="45"/>
      <c r="GV529" s="45"/>
      <c r="GW529" s="45"/>
      <c r="GX529" s="45"/>
      <c r="GY529" s="45"/>
      <c r="GZ529" s="45"/>
      <c r="HA529" s="45"/>
      <c r="HB529" s="45"/>
      <c r="HC529" s="45"/>
      <c r="HD529" s="45"/>
      <c r="HE529" s="45"/>
      <c r="HF529" s="45"/>
      <c r="HG529" s="45"/>
      <c r="HH529" s="45"/>
      <c r="HI529" s="45"/>
      <c r="HJ529" s="45"/>
      <c r="HK529" s="45"/>
      <c r="HL529" s="45"/>
      <c r="HM529" s="45"/>
      <c r="HN529" s="45"/>
      <c r="HO529" s="45"/>
      <c r="HP529" s="45"/>
      <c r="HQ529" s="45"/>
      <c r="HR529" s="45"/>
      <c r="HS529" s="45"/>
      <c r="HT529" s="45"/>
      <c r="HU529" s="45"/>
      <c r="HV529" s="45"/>
      <c r="HW529" s="45"/>
      <c r="HX529" s="45"/>
      <c r="HY529" s="45"/>
      <c r="HZ529" s="45"/>
      <c r="IA529" s="45"/>
      <c r="IB529" s="45"/>
      <c r="IC529" s="45"/>
      <c r="ID529" s="45"/>
      <c r="IE529" s="45"/>
    </row>
    <row r="530" spans="3:239" x14ac:dyDescent="0.25">
      <c r="C530" s="10"/>
      <c r="D530" s="10"/>
      <c r="E530" s="10"/>
      <c r="F530" s="10"/>
      <c r="G530" s="10"/>
      <c r="H530" s="10"/>
      <c r="I530" s="10"/>
      <c r="J530" s="10"/>
      <c r="BZ530" s="45"/>
      <c r="CA530" s="45"/>
      <c r="CB530" s="45"/>
      <c r="CC530" s="45"/>
      <c r="CD530" s="45"/>
      <c r="CE530" s="45"/>
      <c r="CF530" s="45"/>
      <c r="CG530" s="45"/>
      <c r="CH530" s="45"/>
      <c r="CI530" s="45"/>
      <c r="CJ530" s="45"/>
      <c r="CK530" s="45"/>
      <c r="CL530" s="45"/>
      <c r="CM530" s="45"/>
      <c r="CN530" s="45"/>
      <c r="CO530" s="45"/>
      <c r="CP530" s="45"/>
      <c r="CQ530" s="45"/>
      <c r="CR530" s="45"/>
      <c r="CS530" s="45"/>
      <c r="CT530" s="45"/>
      <c r="CU530" s="45"/>
      <c r="CV530" s="45"/>
      <c r="CW530" s="45"/>
      <c r="CX530" s="45"/>
      <c r="CY530" s="45"/>
      <c r="CZ530" s="45"/>
      <c r="DA530" s="45"/>
      <c r="DB530" s="45"/>
      <c r="DC530" s="45"/>
      <c r="DD530" s="45"/>
      <c r="DE530" s="45"/>
      <c r="DF530" s="45"/>
      <c r="DG530" s="45"/>
      <c r="DH530" s="45"/>
      <c r="DI530" s="45"/>
      <c r="DJ530" s="45"/>
      <c r="DK530" s="45"/>
      <c r="DL530" s="45"/>
      <c r="DM530" s="45"/>
      <c r="DN530" s="45"/>
      <c r="DO530" s="45"/>
      <c r="DP530" s="45"/>
      <c r="DQ530" s="45"/>
      <c r="DR530" s="45"/>
      <c r="DS530" s="45"/>
      <c r="DT530" s="45"/>
      <c r="DU530" s="45"/>
      <c r="DV530" s="45"/>
      <c r="DW530" s="45"/>
      <c r="DX530" s="45"/>
      <c r="DY530" s="45"/>
      <c r="DZ530" s="45"/>
      <c r="EA530" s="45"/>
      <c r="EB530" s="45"/>
      <c r="EC530" s="45"/>
      <c r="ED530" s="45"/>
      <c r="EE530" s="45"/>
      <c r="EF530" s="45"/>
      <c r="EG530" s="45"/>
      <c r="EH530" s="45"/>
      <c r="EI530" s="45"/>
      <c r="EJ530" s="45"/>
      <c r="EK530" s="45"/>
      <c r="EL530" s="45"/>
      <c r="EM530" s="45"/>
      <c r="EN530" s="45"/>
      <c r="EO530" s="45"/>
      <c r="EP530" s="45"/>
      <c r="EQ530" s="45"/>
      <c r="ER530" s="45"/>
      <c r="ES530" s="45"/>
      <c r="ET530" s="45"/>
      <c r="EU530" s="45"/>
      <c r="EV530" s="45"/>
      <c r="EW530" s="45"/>
      <c r="EX530" s="45"/>
      <c r="EY530" s="45"/>
      <c r="EZ530" s="45"/>
      <c r="FA530" s="45"/>
      <c r="FB530" s="45"/>
      <c r="FC530" s="45"/>
      <c r="FD530" s="45"/>
      <c r="FE530" s="45"/>
      <c r="FF530" s="45"/>
      <c r="FG530" s="45"/>
      <c r="FH530" s="45"/>
      <c r="FI530" s="45"/>
      <c r="FJ530" s="45"/>
      <c r="FK530" s="45"/>
      <c r="FL530" s="45"/>
      <c r="FM530" s="45"/>
      <c r="FN530" s="45"/>
      <c r="FO530" s="45"/>
      <c r="FP530" s="45"/>
      <c r="FQ530" s="45"/>
      <c r="FR530" s="45"/>
      <c r="FS530" s="45"/>
      <c r="FT530" s="45"/>
      <c r="FU530" s="45"/>
      <c r="FV530" s="45"/>
      <c r="FW530" s="45"/>
      <c r="FX530" s="45"/>
      <c r="FY530" s="45"/>
      <c r="FZ530" s="45"/>
      <c r="GA530" s="45"/>
      <c r="GB530" s="45"/>
      <c r="GC530" s="45"/>
      <c r="GD530" s="45"/>
      <c r="GE530" s="45"/>
      <c r="GF530" s="45"/>
      <c r="GG530" s="45"/>
      <c r="GH530" s="45"/>
      <c r="GI530" s="45"/>
      <c r="GJ530" s="45"/>
      <c r="GK530" s="45"/>
      <c r="GL530" s="45"/>
      <c r="GM530" s="45"/>
      <c r="GN530" s="45"/>
      <c r="GO530" s="45"/>
      <c r="GP530" s="45"/>
      <c r="GQ530" s="45"/>
      <c r="GR530" s="45"/>
      <c r="GS530" s="45"/>
      <c r="GT530" s="45"/>
      <c r="GU530" s="45"/>
      <c r="GV530" s="45"/>
      <c r="GW530" s="45"/>
      <c r="GX530" s="45"/>
      <c r="GY530" s="45"/>
      <c r="GZ530" s="45"/>
      <c r="HA530" s="45"/>
      <c r="HB530" s="45"/>
      <c r="HC530" s="45"/>
      <c r="HD530" s="45"/>
      <c r="HE530" s="45"/>
      <c r="HF530" s="45"/>
      <c r="HG530" s="45"/>
      <c r="HH530" s="45"/>
      <c r="HI530" s="45"/>
      <c r="HJ530" s="45"/>
      <c r="HK530" s="45"/>
      <c r="HL530" s="45"/>
      <c r="HM530" s="45"/>
      <c r="HN530" s="45"/>
      <c r="HO530" s="45"/>
      <c r="HP530" s="45"/>
      <c r="HQ530" s="45"/>
      <c r="HR530" s="45"/>
      <c r="HS530" s="45"/>
      <c r="HT530" s="45"/>
      <c r="HU530" s="45"/>
      <c r="HV530" s="45"/>
      <c r="HW530" s="45"/>
      <c r="HX530" s="45"/>
      <c r="HY530" s="45"/>
      <c r="HZ530" s="45"/>
      <c r="IA530" s="45"/>
      <c r="IB530" s="45"/>
      <c r="IC530" s="45"/>
      <c r="ID530" s="45"/>
      <c r="IE530" s="45"/>
    </row>
    <row r="531" spans="3:239" x14ac:dyDescent="0.25">
      <c r="C531" s="10"/>
      <c r="D531" s="10"/>
      <c r="E531" s="10"/>
      <c r="F531" s="10"/>
      <c r="G531" s="10"/>
      <c r="H531" s="10"/>
      <c r="I531" s="10"/>
      <c r="J531" s="10"/>
      <c r="BZ531" s="45"/>
      <c r="CA531" s="45"/>
      <c r="CB531" s="45"/>
      <c r="CC531" s="45"/>
      <c r="CD531" s="45"/>
      <c r="CE531" s="45"/>
      <c r="CF531" s="45"/>
      <c r="CG531" s="45"/>
      <c r="CH531" s="45"/>
      <c r="CI531" s="45"/>
      <c r="CJ531" s="45"/>
      <c r="CK531" s="45"/>
      <c r="CL531" s="45"/>
      <c r="CM531" s="45"/>
      <c r="CN531" s="45"/>
      <c r="CO531" s="45"/>
      <c r="CP531" s="45"/>
      <c r="CQ531" s="45"/>
      <c r="CR531" s="45"/>
      <c r="CS531" s="45"/>
      <c r="CT531" s="45"/>
      <c r="CU531" s="45"/>
      <c r="CV531" s="45"/>
      <c r="CW531" s="45"/>
      <c r="CX531" s="45"/>
      <c r="CY531" s="45"/>
      <c r="CZ531" s="45"/>
      <c r="DA531" s="45"/>
      <c r="DB531" s="45"/>
      <c r="DC531" s="45"/>
      <c r="DD531" s="45"/>
      <c r="DE531" s="45"/>
      <c r="DF531" s="45"/>
      <c r="DG531" s="45"/>
      <c r="DH531" s="45"/>
      <c r="DI531" s="45"/>
      <c r="DJ531" s="45"/>
      <c r="DK531" s="45"/>
      <c r="DL531" s="45"/>
      <c r="DM531" s="45"/>
      <c r="DN531" s="45"/>
      <c r="DO531" s="45"/>
      <c r="DP531" s="45"/>
      <c r="DQ531" s="45"/>
      <c r="DR531" s="45"/>
      <c r="DS531" s="45"/>
      <c r="DT531" s="45"/>
      <c r="DU531" s="45"/>
      <c r="DV531" s="45"/>
      <c r="DW531" s="45"/>
      <c r="DX531" s="45"/>
      <c r="DY531" s="45"/>
      <c r="DZ531" s="45"/>
      <c r="EA531" s="45"/>
      <c r="EB531" s="45"/>
      <c r="EC531" s="45"/>
      <c r="ED531" s="45"/>
      <c r="EE531" s="45"/>
      <c r="EF531" s="45"/>
      <c r="EG531" s="45"/>
      <c r="EH531" s="45"/>
      <c r="EI531" s="45"/>
      <c r="EJ531" s="45"/>
      <c r="EK531" s="45"/>
      <c r="EL531" s="45"/>
      <c r="EM531" s="45"/>
      <c r="EN531" s="45"/>
      <c r="EO531" s="45"/>
      <c r="EP531" s="45"/>
      <c r="EQ531" s="45"/>
      <c r="ER531" s="45"/>
      <c r="ES531" s="45"/>
      <c r="ET531" s="45"/>
      <c r="EU531" s="45"/>
      <c r="EV531" s="45"/>
      <c r="EW531" s="45"/>
      <c r="EX531" s="45"/>
      <c r="EY531" s="45"/>
      <c r="EZ531" s="45"/>
      <c r="FA531" s="45"/>
      <c r="FB531" s="45"/>
      <c r="FC531" s="45"/>
      <c r="FD531" s="45"/>
      <c r="FE531" s="45"/>
      <c r="FF531" s="45"/>
      <c r="FG531" s="45"/>
      <c r="FH531" s="45"/>
      <c r="FI531" s="45"/>
      <c r="FJ531" s="45"/>
      <c r="FK531" s="45"/>
      <c r="FL531" s="45"/>
      <c r="FM531" s="45"/>
      <c r="FN531" s="45"/>
      <c r="FO531" s="45"/>
      <c r="FP531" s="45"/>
      <c r="FQ531" s="45"/>
      <c r="FR531" s="45"/>
      <c r="FS531" s="45"/>
      <c r="FT531" s="45"/>
      <c r="FU531" s="45"/>
      <c r="FV531" s="45"/>
      <c r="FW531" s="45"/>
      <c r="FX531" s="45"/>
      <c r="FY531" s="45"/>
      <c r="FZ531" s="45"/>
      <c r="GA531" s="45"/>
      <c r="GB531" s="45"/>
      <c r="GC531" s="45"/>
      <c r="GD531" s="45"/>
      <c r="GE531" s="45"/>
      <c r="GF531" s="45"/>
      <c r="GG531" s="45"/>
      <c r="GH531" s="45"/>
      <c r="GI531" s="45"/>
      <c r="GJ531" s="45"/>
      <c r="GK531" s="45"/>
      <c r="GL531" s="45"/>
      <c r="GM531" s="45"/>
      <c r="GN531" s="45"/>
      <c r="GO531" s="45"/>
      <c r="GP531" s="45"/>
      <c r="GQ531" s="45"/>
      <c r="GR531" s="45"/>
      <c r="GS531" s="45"/>
      <c r="GT531" s="45"/>
      <c r="GU531" s="45"/>
      <c r="GV531" s="45"/>
      <c r="GW531" s="45"/>
      <c r="GX531" s="45"/>
      <c r="GY531" s="45"/>
      <c r="GZ531" s="45"/>
      <c r="HA531" s="45"/>
      <c r="HB531" s="45"/>
      <c r="HC531" s="45"/>
      <c r="HD531" s="45"/>
      <c r="HE531" s="45"/>
      <c r="HF531" s="45"/>
      <c r="HG531" s="45"/>
      <c r="HH531" s="45"/>
      <c r="HI531" s="45"/>
      <c r="HJ531" s="45"/>
      <c r="HK531" s="45"/>
      <c r="HL531" s="45"/>
      <c r="HM531" s="45"/>
      <c r="HN531" s="45"/>
      <c r="HO531" s="45"/>
      <c r="HP531" s="45"/>
      <c r="HQ531" s="45"/>
      <c r="HR531" s="45"/>
      <c r="HS531" s="45"/>
      <c r="HT531" s="45"/>
      <c r="HU531" s="45"/>
      <c r="HV531" s="45"/>
      <c r="HW531" s="45"/>
      <c r="HX531" s="45"/>
      <c r="HY531" s="45"/>
      <c r="HZ531" s="45"/>
      <c r="IA531" s="45"/>
      <c r="IB531" s="45"/>
      <c r="IC531" s="45"/>
      <c r="ID531" s="45"/>
      <c r="IE531" s="45"/>
    </row>
    <row r="532" spans="3:239" x14ac:dyDescent="0.25">
      <c r="C532" s="10"/>
      <c r="D532" s="10"/>
      <c r="E532" s="10"/>
      <c r="F532" s="10"/>
      <c r="G532" s="10"/>
      <c r="H532" s="10"/>
      <c r="I532" s="10"/>
      <c r="J532" s="10"/>
      <c r="BZ532" s="45"/>
      <c r="CA532" s="45"/>
      <c r="CB532" s="45"/>
      <c r="CC532" s="45"/>
      <c r="CD532" s="45"/>
      <c r="CE532" s="45"/>
      <c r="CF532" s="45"/>
      <c r="CG532" s="45"/>
      <c r="CH532" s="45"/>
      <c r="CI532" s="45"/>
      <c r="CJ532" s="45"/>
      <c r="CK532" s="45"/>
      <c r="CL532" s="45"/>
      <c r="CM532" s="45"/>
      <c r="CN532" s="45"/>
      <c r="CO532" s="45"/>
      <c r="CP532" s="45"/>
      <c r="CQ532" s="45"/>
      <c r="CR532" s="45"/>
      <c r="CS532" s="45"/>
      <c r="CT532" s="45"/>
      <c r="CU532" s="45"/>
      <c r="CV532" s="45"/>
      <c r="CW532" s="45"/>
      <c r="CX532" s="45"/>
      <c r="CY532" s="45"/>
      <c r="CZ532" s="45"/>
      <c r="DA532" s="45"/>
      <c r="DB532" s="45"/>
      <c r="DC532" s="45"/>
      <c r="DD532" s="45"/>
      <c r="DE532" s="45"/>
      <c r="DF532" s="45"/>
      <c r="DG532" s="45"/>
      <c r="DH532" s="45"/>
      <c r="DI532" s="45"/>
      <c r="DJ532" s="45"/>
      <c r="DK532" s="45"/>
      <c r="DL532" s="45"/>
      <c r="DM532" s="45"/>
      <c r="DN532" s="45"/>
      <c r="DO532" s="45"/>
      <c r="DP532" s="45"/>
      <c r="DQ532" s="45"/>
      <c r="DR532" s="45"/>
      <c r="DS532" s="45"/>
      <c r="DT532" s="45"/>
      <c r="DU532" s="45"/>
      <c r="DV532" s="45"/>
      <c r="DW532" s="45"/>
      <c r="DX532" s="45"/>
      <c r="DY532" s="45"/>
      <c r="DZ532" s="45"/>
      <c r="EA532" s="45"/>
      <c r="EB532" s="45"/>
      <c r="EC532" s="45"/>
      <c r="ED532" s="45"/>
      <c r="EE532" s="45"/>
      <c r="EF532" s="45"/>
      <c r="EG532" s="45"/>
      <c r="EH532" s="45"/>
      <c r="EI532" s="45"/>
      <c r="EJ532" s="45"/>
      <c r="EK532" s="45"/>
      <c r="EL532" s="45"/>
      <c r="EM532" s="45"/>
      <c r="EN532" s="45"/>
      <c r="EO532" s="45"/>
      <c r="EP532" s="45"/>
      <c r="EQ532" s="45"/>
      <c r="ER532" s="45"/>
      <c r="ES532" s="45"/>
      <c r="ET532" s="45"/>
      <c r="EU532" s="45"/>
      <c r="EV532" s="45"/>
      <c r="EW532" s="45"/>
      <c r="EX532" s="45"/>
      <c r="EY532" s="45"/>
      <c r="EZ532" s="45"/>
      <c r="FA532" s="45"/>
      <c r="FB532" s="45"/>
      <c r="FC532" s="45"/>
      <c r="FD532" s="45"/>
      <c r="FE532" s="45"/>
      <c r="FF532" s="45"/>
      <c r="FG532" s="45"/>
      <c r="FH532" s="45"/>
      <c r="FI532" s="45"/>
      <c r="FJ532" s="45"/>
      <c r="FK532" s="45"/>
      <c r="FL532" s="45"/>
      <c r="FM532" s="45"/>
      <c r="FN532" s="45"/>
      <c r="FO532" s="45"/>
      <c r="FP532" s="45"/>
      <c r="FQ532" s="45"/>
      <c r="FR532" s="45"/>
      <c r="FS532" s="45"/>
      <c r="FT532" s="45"/>
      <c r="FU532" s="45"/>
      <c r="FV532" s="45"/>
      <c r="FW532" s="45"/>
      <c r="FX532" s="45"/>
      <c r="FY532" s="45"/>
      <c r="FZ532" s="45"/>
      <c r="GA532" s="45"/>
      <c r="GB532" s="45"/>
      <c r="GC532" s="45"/>
      <c r="GD532" s="45"/>
      <c r="GE532" s="45"/>
      <c r="GF532" s="45"/>
      <c r="GG532" s="45"/>
      <c r="GH532" s="45"/>
      <c r="GI532" s="45"/>
      <c r="GJ532" s="45"/>
      <c r="GK532" s="45"/>
      <c r="GL532" s="45"/>
      <c r="GM532" s="45"/>
      <c r="GN532" s="45"/>
      <c r="GO532" s="45"/>
      <c r="GP532" s="45"/>
      <c r="GQ532" s="45"/>
      <c r="GR532" s="45"/>
      <c r="GS532" s="45"/>
      <c r="GT532" s="45"/>
      <c r="GU532" s="45"/>
      <c r="GV532" s="45"/>
      <c r="GW532" s="45"/>
      <c r="GX532" s="45"/>
      <c r="GY532" s="45"/>
      <c r="GZ532" s="45"/>
      <c r="HA532" s="45"/>
      <c r="HB532" s="45"/>
      <c r="HC532" s="45"/>
      <c r="HD532" s="45"/>
      <c r="HE532" s="45"/>
      <c r="HF532" s="45"/>
      <c r="HG532" s="45"/>
      <c r="HH532" s="45"/>
      <c r="HI532" s="45"/>
      <c r="HJ532" s="45"/>
      <c r="HK532" s="45"/>
      <c r="HL532" s="45"/>
      <c r="HM532" s="45"/>
      <c r="HN532" s="45"/>
      <c r="HO532" s="45"/>
      <c r="HP532" s="45"/>
      <c r="HQ532" s="45"/>
      <c r="HR532" s="45"/>
      <c r="HS532" s="45"/>
      <c r="HT532" s="45"/>
      <c r="HU532" s="45"/>
      <c r="HV532" s="45"/>
      <c r="HW532" s="45"/>
      <c r="HX532" s="45"/>
      <c r="HY532" s="45"/>
      <c r="HZ532" s="45"/>
      <c r="IA532" s="45"/>
      <c r="IB532" s="45"/>
      <c r="IC532" s="45"/>
      <c r="ID532" s="45"/>
      <c r="IE532" s="45"/>
    </row>
    <row r="533" spans="3:239" x14ac:dyDescent="0.25">
      <c r="C533" s="10"/>
      <c r="D533" s="10"/>
      <c r="E533" s="10"/>
      <c r="F533" s="10"/>
      <c r="G533" s="10"/>
      <c r="H533" s="10"/>
      <c r="I533" s="10"/>
      <c r="J533" s="10"/>
      <c r="BZ533" s="45"/>
      <c r="CA533" s="45"/>
      <c r="CB533" s="45"/>
      <c r="CC533" s="45"/>
      <c r="CD533" s="45"/>
      <c r="CE533" s="45"/>
      <c r="CF533" s="45"/>
      <c r="CG533" s="45"/>
      <c r="CH533" s="45"/>
      <c r="CI533" s="45"/>
      <c r="CJ533" s="45"/>
      <c r="CK533" s="45"/>
      <c r="CL533" s="45"/>
      <c r="CM533" s="45"/>
      <c r="CN533" s="45"/>
      <c r="CO533" s="45"/>
      <c r="CP533" s="45"/>
      <c r="CQ533" s="45"/>
      <c r="CR533" s="45"/>
      <c r="CS533" s="45"/>
      <c r="CT533" s="45"/>
      <c r="CU533" s="45"/>
      <c r="CV533" s="45"/>
      <c r="CW533" s="45"/>
      <c r="CX533" s="45"/>
      <c r="CY533" s="45"/>
      <c r="CZ533" s="45"/>
      <c r="DA533" s="45"/>
      <c r="DB533" s="45"/>
      <c r="DC533" s="45"/>
      <c r="DD533" s="45"/>
      <c r="DE533" s="45"/>
      <c r="DF533" s="45"/>
      <c r="DG533" s="45"/>
      <c r="DH533" s="45"/>
      <c r="DI533" s="45"/>
      <c r="DJ533" s="45"/>
      <c r="DK533" s="45"/>
      <c r="DL533" s="45"/>
      <c r="DM533" s="45"/>
      <c r="DN533" s="45"/>
      <c r="DO533" s="45"/>
      <c r="DP533" s="45"/>
      <c r="DQ533" s="45"/>
      <c r="DR533" s="45"/>
      <c r="DS533" s="45"/>
      <c r="DT533" s="45"/>
      <c r="DU533" s="45"/>
      <c r="DV533" s="45"/>
      <c r="DW533" s="45"/>
      <c r="DX533" s="45"/>
      <c r="DY533" s="45"/>
      <c r="DZ533" s="45"/>
      <c r="EA533" s="45"/>
      <c r="EB533" s="45"/>
      <c r="EC533" s="45"/>
      <c r="ED533" s="45"/>
      <c r="EE533" s="45"/>
      <c r="EF533" s="45"/>
      <c r="EG533" s="45"/>
      <c r="EH533" s="45"/>
      <c r="EI533" s="45"/>
      <c r="EJ533" s="45"/>
      <c r="EK533" s="45"/>
      <c r="EL533" s="45"/>
      <c r="EM533" s="45"/>
      <c r="EN533" s="45"/>
      <c r="EO533" s="45"/>
      <c r="EP533" s="45"/>
      <c r="EQ533" s="45"/>
      <c r="ER533" s="45"/>
      <c r="ES533" s="45"/>
      <c r="ET533" s="45"/>
      <c r="EU533" s="45"/>
      <c r="EV533" s="45"/>
      <c r="EW533" s="45"/>
      <c r="EX533" s="45"/>
      <c r="EY533" s="45"/>
      <c r="EZ533" s="45"/>
      <c r="FA533" s="45"/>
      <c r="FB533" s="45"/>
      <c r="FC533" s="45"/>
      <c r="FD533" s="45"/>
      <c r="FE533" s="45"/>
      <c r="FF533" s="45"/>
      <c r="FG533" s="45"/>
      <c r="FH533" s="45"/>
      <c r="FI533" s="45"/>
      <c r="FJ533" s="45"/>
      <c r="FK533" s="45"/>
      <c r="FL533" s="45"/>
      <c r="FM533" s="45"/>
      <c r="FN533" s="45"/>
      <c r="FO533" s="45"/>
      <c r="FP533" s="45"/>
      <c r="FQ533" s="45"/>
      <c r="FR533" s="45"/>
      <c r="FS533" s="45"/>
      <c r="FT533" s="45"/>
      <c r="FU533" s="45"/>
      <c r="FV533" s="45"/>
      <c r="FW533" s="45"/>
      <c r="FX533" s="45"/>
      <c r="FY533" s="45"/>
      <c r="FZ533" s="45"/>
      <c r="GA533" s="45"/>
      <c r="GB533" s="45"/>
      <c r="GC533" s="45"/>
      <c r="GD533" s="45"/>
      <c r="GE533" s="45"/>
      <c r="GF533" s="45"/>
      <c r="GG533" s="45"/>
      <c r="GH533" s="45"/>
      <c r="GI533" s="45"/>
      <c r="GJ533" s="45"/>
      <c r="GK533" s="45"/>
      <c r="GL533" s="45"/>
      <c r="GM533" s="45"/>
      <c r="GN533" s="45"/>
      <c r="GO533" s="45"/>
      <c r="GP533" s="45"/>
      <c r="GQ533" s="45"/>
      <c r="GR533" s="45"/>
      <c r="GS533" s="45"/>
      <c r="GT533" s="45"/>
      <c r="GU533" s="45"/>
      <c r="GV533" s="45"/>
      <c r="GW533" s="45"/>
      <c r="GX533" s="45"/>
      <c r="GY533" s="45"/>
      <c r="GZ533" s="45"/>
      <c r="HA533" s="45"/>
      <c r="HB533" s="45"/>
      <c r="HC533" s="45"/>
      <c r="HD533" s="45"/>
      <c r="HE533" s="45"/>
      <c r="HF533" s="45"/>
      <c r="HG533" s="45"/>
      <c r="HH533" s="45"/>
      <c r="HI533" s="45"/>
      <c r="HJ533" s="45"/>
      <c r="HK533" s="45"/>
      <c r="HL533" s="45"/>
      <c r="HM533" s="45"/>
      <c r="HN533" s="45"/>
      <c r="HO533" s="45"/>
      <c r="HP533" s="45"/>
      <c r="HQ533" s="45"/>
      <c r="HR533" s="45"/>
      <c r="HS533" s="45"/>
      <c r="HT533" s="45"/>
      <c r="HU533" s="45"/>
      <c r="HV533" s="45"/>
      <c r="HW533" s="45"/>
      <c r="HX533" s="45"/>
      <c r="HY533" s="45"/>
      <c r="HZ533" s="45"/>
      <c r="IA533" s="45"/>
      <c r="IB533" s="45"/>
      <c r="IC533" s="45"/>
      <c r="ID533" s="45"/>
      <c r="IE533" s="45"/>
    </row>
    <row r="534" spans="3:239" x14ac:dyDescent="0.25">
      <c r="C534" s="10"/>
      <c r="D534" s="10"/>
      <c r="E534" s="10"/>
      <c r="F534" s="10"/>
      <c r="G534" s="10"/>
      <c r="H534" s="10"/>
      <c r="I534" s="10"/>
      <c r="J534" s="10"/>
      <c r="BZ534" s="45"/>
      <c r="CA534" s="45"/>
      <c r="CB534" s="45"/>
      <c r="CC534" s="45"/>
      <c r="CD534" s="45"/>
      <c r="CE534" s="45"/>
      <c r="CF534" s="45"/>
      <c r="CG534" s="45"/>
      <c r="CH534" s="45"/>
      <c r="CI534" s="45"/>
      <c r="CJ534" s="45"/>
      <c r="CK534" s="45"/>
      <c r="CL534" s="45"/>
      <c r="CM534" s="45"/>
      <c r="CN534" s="45"/>
      <c r="CO534" s="45"/>
      <c r="CP534" s="45"/>
      <c r="CQ534" s="45"/>
      <c r="CR534" s="45"/>
      <c r="CS534" s="45"/>
      <c r="CT534" s="45"/>
      <c r="CU534" s="45"/>
      <c r="CV534" s="45"/>
      <c r="CW534" s="45"/>
      <c r="CX534" s="45"/>
      <c r="CY534" s="45"/>
      <c r="CZ534" s="45"/>
      <c r="DA534" s="45"/>
      <c r="DB534" s="45"/>
      <c r="DC534" s="45"/>
      <c r="DD534" s="45"/>
      <c r="DE534" s="45"/>
      <c r="DF534" s="45"/>
      <c r="DG534" s="45"/>
      <c r="DH534" s="45"/>
      <c r="DI534" s="45"/>
      <c r="DJ534" s="45"/>
      <c r="DK534" s="45"/>
      <c r="DL534" s="45"/>
      <c r="DM534" s="45"/>
      <c r="DN534" s="45"/>
      <c r="DO534" s="45"/>
      <c r="DP534" s="45"/>
      <c r="DQ534" s="45"/>
      <c r="DR534" s="45"/>
      <c r="DS534" s="45"/>
      <c r="DT534" s="45"/>
      <c r="DU534" s="45"/>
      <c r="DV534" s="45"/>
      <c r="DW534" s="45"/>
      <c r="DX534" s="45"/>
      <c r="DY534" s="45"/>
      <c r="DZ534" s="45"/>
      <c r="EA534" s="45"/>
      <c r="EB534" s="45"/>
      <c r="EC534" s="45"/>
      <c r="ED534" s="45"/>
      <c r="EE534" s="45"/>
      <c r="EF534" s="45"/>
      <c r="EG534" s="45"/>
      <c r="EH534" s="45"/>
      <c r="EI534" s="45"/>
      <c r="EJ534" s="45"/>
      <c r="EK534" s="45"/>
      <c r="EL534" s="45"/>
      <c r="EM534" s="45"/>
      <c r="EN534" s="45"/>
      <c r="EO534" s="45"/>
      <c r="EP534" s="45"/>
      <c r="EQ534" s="45"/>
      <c r="ER534" s="45"/>
      <c r="ES534" s="45"/>
      <c r="ET534" s="45"/>
      <c r="EU534" s="45"/>
      <c r="EV534" s="45"/>
      <c r="EW534" s="45"/>
      <c r="EX534" s="45"/>
      <c r="EY534" s="45"/>
      <c r="EZ534" s="45"/>
      <c r="FA534" s="45"/>
      <c r="FB534" s="45"/>
      <c r="FC534" s="45"/>
      <c r="FD534" s="45"/>
      <c r="FE534" s="45"/>
      <c r="FF534" s="45"/>
      <c r="FG534" s="45"/>
      <c r="FH534" s="45"/>
      <c r="FI534" s="45"/>
      <c r="FJ534" s="45"/>
      <c r="FK534" s="45"/>
      <c r="FL534" s="45"/>
      <c r="FM534" s="45"/>
      <c r="FN534" s="45"/>
      <c r="FO534" s="45"/>
      <c r="FP534" s="45"/>
      <c r="FQ534" s="45"/>
      <c r="FR534" s="45"/>
      <c r="FS534" s="45"/>
      <c r="FT534" s="45"/>
      <c r="FU534" s="45"/>
      <c r="FV534" s="45"/>
      <c r="FW534" s="45"/>
      <c r="FX534" s="45"/>
      <c r="FY534" s="45"/>
      <c r="FZ534" s="45"/>
      <c r="GA534" s="45"/>
      <c r="GB534" s="45"/>
      <c r="GC534" s="45"/>
      <c r="GD534" s="45"/>
      <c r="GE534" s="45"/>
      <c r="GF534" s="45"/>
      <c r="GG534" s="45"/>
      <c r="GH534" s="45"/>
      <c r="GI534" s="45"/>
      <c r="GJ534" s="45"/>
      <c r="GK534" s="45"/>
      <c r="GL534" s="45"/>
      <c r="GM534" s="45"/>
      <c r="GN534" s="45"/>
      <c r="GO534" s="45"/>
      <c r="GP534" s="45"/>
      <c r="GQ534" s="45"/>
      <c r="GR534" s="45"/>
      <c r="GS534" s="45"/>
      <c r="GT534" s="45"/>
      <c r="GU534" s="45"/>
      <c r="GV534" s="45"/>
      <c r="GW534" s="45"/>
      <c r="GX534" s="45"/>
      <c r="GY534" s="45"/>
      <c r="GZ534" s="45"/>
      <c r="HA534" s="45"/>
      <c r="HB534" s="45"/>
      <c r="HC534" s="45"/>
      <c r="HD534" s="45"/>
      <c r="HE534" s="45"/>
      <c r="HF534" s="45"/>
      <c r="HG534" s="45"/>
      <c r="HH534" s="45"/>
      <c r="HI534" s="45"/>
      <c r="HJ534" s="45"/>
      <c r="HK534" s="45"/>
      <c r="HL534" s="45"/>
      <c r="HM534" s="45"/>
      <c r="HN534" s="45"/>
      <c r="HO534" s="45"/>
      <c r="HP534" s="45"/>
      <c r="HQ534" s="45"/>
      <c r="HR534" s="45"/>
      <c r="HS534" s="45"/>
      <c r="HT534" s="45"/>
      <c r="HU534" s="45"/>
      <c r="HV534" s="45"/>
      <c r="HW534" s="45"/>
      <c r="HX534" s="45"/>
      <c r="HY534" s="45"/>
      <c r="HZ534" s="45"/>
      <c r="IA534" s="45"/>
      <c r="IB534" s="45"/>
      <c r="IC534" s="45"/>
      <c r="ID534" s="45"/>
      <c r="IE534" s="45"/>
    </row>
    <row r="535" spans="3:239" x14ac:dyDescent="0.25">
      <c r="C535" s="10"/>
      <c r="D535" s="10"/>
      <c r="E535" s="10"/>
      <c r="F535" s="10"/>
      <c r="G535" s="10"/>
      <c r="H535" s="10"/>
      <c r="I535" s="10"/>
      <c r="J535" s="10"/>
      <c r="BZ535" s="45"/>
      <c r="CA535" s="45"/>
      <c r="CB535" s="45"/>
      <c r="CC535" s="45"/>
      <c r="CD535" s="45"/>
      <c r="CE535" s="45"/>
      <c r="CF535" s="45"/>
      <c r="CG535" s="45"/>
      <c r="CH535" s="45"/>
      <c r="CI535" s="45"/>
      <c r="CJ535" s="45"/>
      <c r="CK535" s="45"/>
      <c r="CL535" s="45"/>
      <c r="CM535" s="45"/>
      <c r="CN535" s="45"/>
      <c r="CO535" s="45"/>
      <c r="CP535" s="45"/>
      <c r="CQ535" s="45"/>
      <c r="CR535" s="45"/>
      <c r="CS535" s="45"/>
      <c r="CT535" s="45"/>
      <c r="CU535" s="45"/>
      <c r="CV535" s="45"/>
      <c r="CW535" s="45"/>
      <c r="CX535" s="45"/>
      <c r="CY535" s="45"/>
      <c r="CZ535" s="45"/>
      <c r="DA535" s="45"/>
      <c r="DB535" s="45"/>
      <c r="DC535" s="45"/>
      <c r="DD535" s="45"/>
      <c r="DE535" s="45"/>
      <c r="DF535" s="45"/>
      <c r="DG535" s="45"/>
      <c r="DH535" s="45"/>
      <c r="DI535" s="45"/>
      <c r="DJ535" s="45"/>
      <c r="DK535" s="45"/>
      <c r="DL535" s="45"/>
      <c r="DM535" s="45"/>
      <c r="DN535" s="45"/>
      <c r="DO535" s="45"/>
      <c r="DP535" s="45"/>
      <c r="DQ535" s="45"/>
      <c r="DR535" s="45"/>
      <c r="DS535" s="45"/>
      <c r="DT535" s="45"/>
      <c r="DU535" s="45"/>
      <c r="DV535" s="45"/>
      <c r="DW535" s="45"/>
      <c r="DX535" s="45"/>
      <c r="DY535" s="45"/>
      <c r="DZ535" s="45"/>
      <c r="EA535" s="45"/>
      <c r="EB535" s="45"/>
      <c r="EC535" s="45"/>
      <c r="ED535" s="45"/>
      <c r="EE535" s="45"/>
      <c r="EF535" s="45"/>
      <c r="EG535" s="45"/>
      <c r="EH535" s="45"/>
      <c r="EI535" s="45"/>
      <c r="EJ535" s="45"/>
      <c r="EK535" s="45"/>
      <c r="EL535" s="45"/>
      <c r="EM535" s="45"/>
      <c r="EN535" s="45"/>
      <c r="EO535" s="45"/>
      <c r="EP535" s="45"/>
      <c r="EQ535" s="45"/>
      <c r="ER535" s="45"/>
      <c r="ES535" s="45"/>
      <c r="ET535" s="45"/>
      <c r="EU535" s="45"/>
      <c r="EV535" s="45"/>
      <c r="EW535" s="45"/>
      <c r="EX535" s="45"/>
      <c r="EY535" s="45"/>
      <c r="EZ535" s="45"/>
      <c r="FA535" s="45"/>
      <c r="FB535" s="45"/>
      <c r="FC535" s="45"/>
      <c r="FD535" s="45"/>
      <c r="FE535" s="45"/>
      <c r="FF535" s="45"/>
      <c r="FG535" s="45"/>
      <c r="FH535" s="45"/>
      <c r="FI535" s="45"/>
      <c r="FJ535" s="45"/>
      <c r="FK535" s="45"/>
      <c r="FL535" s="45"/>
      <c r="FM535" s="45"/>
      <c r="FN535" s="45"/>
      <c r="FO535" s="45"/>
      <c r="FP535" s="45"/>
      <c r="FQ535" s="45"/>
      <c r="FR535" s="45"/>
      <c r="FS535" s="45"/>
      <c r="FT535" s="45"/>
      <c r="FU535" s="45"/>
      <c r="FV535" s="45"/>
      <c r="FW535" s="45"/>
      <c r="FX535" s="45"/>
      <c r="FY535" s="45"/>
      <c r="FZ535" s="45"/>
      <c r="GA535" s="45"/>
      <c r="GB535" s="45"/>
      <c r="GC535" s="45"/>
      <c r="GD535" s="45"/>
      <c r="GE535" s="45"/>
      <c r="GF535" s="45"/>
      <c r="GG535" s="45"/>
      <c r="GH535" s="45"/>
      <c r="GI535" s="45"/>
      <c r="GJ535" s="45"/>
      <c r="GK535" s="45"/>
      <c r="GL535" s="45"/>
      <c r="GM535" s="45"/>
      <c r="GN535" s="45"/>
      <c r="GO535" s="45"/>
      <c r="GP535" s="45"/>
      <c r="GQ535" s="45"/>
      <c r="GR535" s="45"/>
      <c r="GS535" s="45"/>
      <c r="GT535" s="45"/>
      <c r="GU535" s="45"/>
      <c r="GV535" s="45"/>
      <c r="GW535" s="45"/>
      <c r="GX535" s="45"/>
      <c r="GY535" s="45"/>
      <c r="GZ535" s="45"/>
      <c r="HA535" s="45"/>
      <c r="HB535" s="45"/>
      <c r="HC535" s="45"/>
      <c r="HD535" s="45"/>
      <c r="HE535" s="45"/>
      <c r="HF535" s="45"/>
      <c r="HG535" s="45"/>
      <c r="HH535" s="45"/>
      <c r="HI535" s="45"/>
      <c r="HJ535" s="45"/>
      <c r="HK535" s="45"/>
      <c r="HL535" s="45"/>
      <c r="HM535" s="45"/>
      <c r="HN535" s="45"/>
      <c r="HO535" s="45"/>
      <c r="HP535" s="45"/>
      <c r="HQ535" s="45"/>
      <c r="HR535" s="45"/>
      <c r="HS535" s="45"/>
      <c r="HT535" s="45"/>
      <c r="HU535" s="45"/>
      <c r="HV535" s="45"/>
      <c r="HW535" s="45"/>
      <c r="HX535" s="45"/>
      <c r="HY535" s="45"/>
      <c r="HZ535" s="45"/>
      <c r="IA535" s="45"/>
      <c r="IB535" s="45"/>
      <c r="IC535" s="45"/>
      <c r="ID535" s="45"/>
      <c r="IE535" s="45"/>
    </row>
    <row r="536" spans="3:239" x14ac:dyDescent="0.25">
      <c r="C536" s="10"/>
      <c r="D536" s="10"/>
      <c r="E536" s="10"/>
      <c r="F536" s="10"/>
      <c r="G536" s="10"/>
      <c r="H536" s="10"/>
      <c r="I536" s="10"/>
      <c r="J536" s="10"/>
      <c r="BZ536" s="45"/>
      <c r="CA536" s="45"/>
      <c r="CB536" s="45"/>
      <c r="CC536" s="45"/>
      <c r="CD536" s="45"/>
      <c r="CE536" s="45"/>
      <c r="CF536" s="45"/>
      <c r="CG536" s="45"/>
      <c r="CH536" s="45"/>
      <c r="CI536" s="45"/>
      <c r="CJ536" s="45"/>
      <c r="CK536" s="45"/>
      <c r="CL536" s="45"/>
      <c r="CM536" s="45"/>
      <c r="CN536" s="45"/>
      <c r="CO536" s="45"/>
      <c r="CP536" s="45"/>
      <c r="CQ536" s="45"/>
      <c r="CR536" s="45"/>
      <c r="CS536" s="45"/>
      <c r="CT536" s="45"/>
      <c r="CU536" s="45"/>
      <c r="CV536" s="45"/>
      <c r="CW536" s="45"/>
      <c r="CX536" s="45"/>
      <c r="CY536" s="45"/>
      <c r="CZ536" s="45"/>
      <c r="DA536" s="45"/>
      <c r="DB536" s="45"/>
      <c r="DC536" s="45"/>
      <c r="DD536" s="45"/>
      <c r="DE536" s="45"/>
      <c r="DF536" s="45"/>
      <c r="DG536" s="45"/>
      <c r="DH536" s="45"/>
      <c r="DI536" s="45"/>
      <c r="DJ536" s="45"/>
      <c r="DK536" s="45"/>
      <c r="DL536" s="45"/>
      <c r="DM536" s="45"/>
      <c r="DN536" s="45"/>
      <c r="DO536" s="45"/>
      <c r="DP536" s="45"/>
      <c r="DQ536" s="45"/>
      <c r="DR536" s="45"/>
      <c r="DS536" s="45"/>
      <c r="DT536" s="45"/>
      <c r="DU536" s="45"/>
      <c r="DV536" s="45"/>
      <c r="DW536" s="45"/>
      <c r="DX536" s="45"/>
      <c r="DY536" s="45"/>
      <c r="DZ536" s="45"/>
      <c r="EA536" s="45"/>
      <c r="EB536" s="45"/>
      <c r="EC536" s="45"/>
      <c r="ED536" s="45"/>
      <c r="EE536" s="45"/>
      <c r="EF536" s="45"/>
      <c r="EG536" s="45"/>
      <c r="EH536" s="45"/>
      <c r="EI536" s="45"/>
      <c r="EJ536" s="45"/>
      <c r="EK536" s="45"/>
      <c r="EL536" s="45"/>
      <c r="EM536" s="45"/>
      <c r="EN536" s="45"/>
      <c r="EO536" s="45"/>
      <c r="EP536" s="45"/>
      <c r="EQ536" s="45"/>
      <c r="ER536" s="45"/>
      <c r="ES536" s="45"/>
      <c r="ET536" s="45"/>
      <c r="EU536" s="45"/>
      <c r="EV536" s="45"/>
      <c r="EW536" s="45"/>
      <c r="EX536" s="45"/>
      <c r="EY536" s="45"/>
      <c r="EZ536" s="45"/>
      <c r="FA536" s="45"/>
      <c r="FB536" s="45"/>
      <c r="FC536" s="45"/>
      <c r="FD536" s="45"/>
      <c r="FE536" s="45"/>
      <c r="FF536" s="45"/>
      <c r="FG536" s="45"/>
      <c r="FH536" s="45"/>
      <c r="FI536" s="45"/>
      <c r="FJ536" s="45"/>
      <c r="FK536" s="45"/>
      <c r="FL536" s="45"/>
      <c r="FM536" s="45"/>
      <c r="FN536" s="45"/>
      <c r="FO536" s="45"/>
      <c r="FP536" s="45"/>
      <c r="FQ536" s="45"/>
      <c r="FR536" s="45"/>
      <c r="FS536" s="45"/>
      <c r="FT536" s="45"/>
      <c r="FU536" s="45"/>
      <c r="FV536" s="45"/>
      <c r="FW536" s="45"/>
      <c r="FX536" s="45"/>
      <c r="FY536" s="45"/>
      <c r="FZ536" s="45"/>
      <c r="GA536" s="45"/>
      <c r="GB536" s="45"/>
      <c r="GC536" s="45"/>
      <c r="GD536" s="45"/>
      <c r="GE536" s="45"/>
      <c r="GF536" s="45"/>
      <c r="GG536" s="45"/>
      <c r="GH536" s="45"/>
      <c r="GI536" s="45"/>
      <c r="GJ536" s="45"/>
      <c r="GK536" s="45"/>
      <c r="GL536" s="45"/>
      <c r="GM536" s="45"/>
      <c r="GN536" s="45"/>
      <c r="GO536" s="45"/>
      <c r="GP536" s="45"/>
      <c r="GQ536" s="45"/>
      <c r="GR536" s="45"/>
      <c r="GS536" s="45"/>
      <c r="GT536" s="45"/>
      <c r="GU536" s="45"/>
      <c r="GV536" s="45"/>
      <c r="GW536" s="45"/>
      <c r="GX536" s="45"/>
      <c r="GY536" s="45"/>
      <c r="GZ536" s="45"/>
      <c r="HA536" s="45"/>
      <c r="HB536" s="45"/>
      <c r="HC536" s="45"/>
      <c r="HD536" s="45"/>
      <c r="HE536" s="45"/>
      <c r="HF536" s="45"/>
      <c r="HG536" s="45"/>
      <c r="HH536" s="45"/>
      <c r="HI536" s="45"/>
      <c r="HJ536" s="45"/>
      <c r="HK536" s="45"/>
      <c r="HL536" s="45"/>
      <c r="HM536" s="45"/>
      <c r="HN536" s="45"/>
      <c r="HO536" s="45"/>
      <c r="HP536" s="45"/>
      <c r="HQ536" s="45"/>
      <c r="HR536" s="45"/>
      <c r="HS536" s="45"/>
      <c r="HT536" s="45"/>
      <c r="HU536" s="45"/>
      <c r="HV536" s="45"/>
      <c r="HW536" s="45"/>
      <c r="HX536" s="45"/>
      <c r="HY536" s="45"/>
      <c r="HZ536" s="45"/>
      <c r="IA536" s="45"/>
      <c r="IB536" s="45"/>
      <c r="IC536" s="45"/>
      <c r="ID536" s="45"/>
      <c r="IE536" s="45"/>
    </row>
    <row r="537" spans="3:239" x14ac:dyDescent="0.25">
      <c r="C537" s="10"/>
      <c r="D537" s="10"/>
      <c r="E537" s="10"/>
      <c r="F537" s="10"/>
      <c r="G537" s="10"/>
      <c r="H537" s="10"/>
      <c r="I537" s="10"/>
      <c r="J537" s="10"/>
      <c r="BZ537" s="45"/>
      <c r="CA537" s="45"/>
      <c r="CB537" s="45"/>
      <c r="CC537" s="45"/>
      <c r="CD537" s="45"/>
      <c r="CE537" s="45"/>
      <c r="CF537" s="45"/>
      <c r="CG537" s="45"/>
      <c r="CH537" s="45"/>
      <c r="CI537" s="45"/>
      <c r="CJ537" s="45"/>
      <c r="CK537" s="45"/>
      <c r="CL537" s="45"/>
      <c r="CM537" s="45"/>
      <c r="CN537" s="45"/>
      <c r="CO537" s="45"/>
      <c r="CP537" s="45"/>
      <c r="CQ537" s="45"/>
      <c r="CR537" s="45"/>
      <c r="CS537" s="45"/>
      <c r="CT537" s="45"/>
      <c r="CU537" s="45"/>
      <c r="CV537" s="45"/>
      <c r="CW537" s="45"/>
      <c r="CX537" s="45"/>
      <c r="CY537" s="45"/>
      <c r="CZ537" s="45"/>
      <c r="DA537" s="45"/>
      <c r="DB537" s="45"/>
      <c r="DC537" s="45"/>
      <c r="DD537" s="45"/>
      <c r="DE537" s="45"/>
      <c r="DF537" s="45"/>
      <c r="DG537" s="45"/>
      <c r="DH537" s="45"/>
      <c r="DI537" s="45"/>
      <c r="DJ537" s="45"/>
      <c r="DK537" s="45"/>
      <c r="DL537" s="45"/>
      <c r="DM537" s="45"/>
      <c r="DN537" s="45"/>
      <c r="DO537" s="45"/>
      <c r="DP537" s="45"/>
      <c r="DQ537" s="45"/>
      <c r="DR537" s="45"/>
      <c r="DS537" s="45"/>
      <c r="DT537" s="45"/>
      <c r="DU537" s="45"/>
      <c r="DV537" s="45"/>
      <c r="DW537" s="45"/>
      <c r="DX537" s="45"/>
      <c r="DY537" s="45"/>
      <c r="DZ537" s="45"/>
      <c r="EA537" s="45"/>
      <c r="EB537" s="45"/>
      <c r="EC537" s="45"/>
      <c r="ED537" s="45"/>
      <c r="EE537" s="45"/>
      <c r="EF537" s="45"/>
      <c r="EG537" s="45"/>
      <c r="EH537" s="45"/>
      <c r="EI537" s="45"/>
      <c r="EJ537" s="45"/>
      <c r="EK537" s="45"/>
      <c r="EL537" s="45"/>
      <c r="EM537" s="45"/>
      <c r="EN537" s="45"/>
      <c r="EO537" s="45"/>
      <c r="EP537" s="45"/>
      <c r="EQ537" s="45"/>
      <c r="ER537" s="45"/>
      <c r="ES537" s="45"/>
      <c r="ET537" s="45"/>
      <c r="EU537" s="45"/>
      <c r="EV537" s="45"/>
      <c r="EW537" s="45"/>
      <c r="EX537" s="45"/>
      <c r="EY537" s="45"/>
      <c r="EZ537" s="45"/>
      <c r="FA537" s="45"/>
      <c r="FB537" s="45"/>
      <c r="FC537" s="45"/>
      <c r="FD537" s="45"/>
      <c r="FE537" s="45"/>
      <c r="FF537" s="45"/>
      <c r="FG537" s="45"/>
      <c r="FH537" s="45"/>
      <c r="FI537" s="45"/>
      <c r="FJ537" s="45"/>
      <c r="FK537" s="45"/>
      <c r="FL537" s="45"/>
      <c r="FM537" s="45"/>
      <c r="FN537" s="45"/>
      <c r="FO537" s="45"/>
      <c r="FP537" s="45"/>
      <c r="FQ537" s="45"/>
      <c r="FR537" s="45"/>
      <c r="FS537" s="45"/>
      <c r="FT537" s="45"/>
      <c r="FU537" s="45"/>
      <c r="FV537" s="45"/>
      <c r="FW537" s="45"/>
      <c r="FX537" s="45"/>
      <c r="FY537" s="45"/>
      <c r="FZ537" s="45"/>
      <c r="GA537" s="45"/>
      <c r="GB537" s="45"/>
      <c r="GC537" s="45"/>
      <c r="GD537" s="45"/>
      <c r="GE537" s="45"/>
      <c r="GF537" s="45"/>
      <c r="GG537" s="45"/>
      <c r="GH537" s="45"/>
      <c r="GI537" s="45"/>
      <c r="GJ537" s="45"/>
      <c r="GK537" s="45"/>
      <c r="GL537" s="45"/>
      <c r="GM537" s="45"/>
      <c r="GN537" s="45"/>
      <c r="GO537" s="45"/>
      <c r="GP537" s="45"/>
      <c r="GQ537" s="45"/>
      <c r="GR537" s="45"/>
      <c r="GS537" s="45"/>
      <c r="GT537" s="45"/>
      <c r="GU537" s="45"/>
      <c r="GV537" s="45"/>
      <c r="GW537" s="45"/>
      <c r="GX537" s="45"/>
      <c r="GY537" s="45"/>
      <c r="GZ537" s="45"/>
      <c r="HA537" s="45"/>
      <c r="HB537" s="45"/>
      <c r="HC537" s="45"/>
      <c r="HD537" s="45"/>
      <c r="HE537" s="45"/>
      <c r="HF537" s="45"/>
      <c r="HG537" s="45"/>
      <c r="HH537" s="45"/>
      <c r="HI537" s="45"/>
      <c r="HJ537" s="45"/>
      <c r="HK537" s="45"/>
      <c r="HL537" s="45"/>
      <c r="HM537" s="45"/>
      <c r="HN537" s="45"/>
      <c r="HO537" s="45"/>
      <c r="HP537" s="45"/>
      <c r="HQ537" s="45"/>
      <c r="HR537" s="45"/>
      <c r="HS537" s="45"/>
      <c r="HT537" s="45"/>
      <c r="HU537" s="45"/>
      <c r="HV537" s="45"/>
      <c r="HW537" s="45"/>
      <c r="HX537" s="45"/>
      <c r="HY537" s="45"/>
      <c r="HZ537" s="45"/>
      <c r="IA537" s="45"/>
      <c r="IB537" s="45"/>
      <c r="IC537" s="45"/>
      <c r="ID537" s="45"/>
      <c r="IE537" s="45"/>
    </row>
    <row r="538" spans="3:239" x14ac:dyDescent="0.25">
      <c r="C538" s="10"/>
      <c r="D538" s="10"/>
      <c r="E538" s="10"/>
      <c r="F538" s="10"/>
      <c r="G538" s="10"/>
      <c r="H538" s="10"/>
      <c r="I538" s="10"/>
      <c r="J538" s="10"/>
      <c r="BZ538" s="45"/>
      <c r="CA538" s="45"/>
      <c r="CB538" s="45"/>
      <c r="CC538" s="45"/>
      <c r="CD538" s="45"/>
      <c r="CE538" s="45"/>
      <c r="CF538" s="45"/>
      <c r="CG538" s="45"/>
      <c r="CH538" s="45"/>
      <c r="CI538" s="45"/>
      <c r="CJ538" s="45"/>
      <c r="CK538" s="45"/>
      <c r="CL538" s="45"/>
      <c r="CM538" s="45"/>
      <c r="CN538" s="45"/>
      <c r="CO538" s="45"/>
      <c r="CP538" s="45"/>
      <c r="CQ538" s="45"/>
      <c r="CR538" s="45"/>
      <c r="CS538" s="45"/>
      <c r="CT538" s="45"/>
      <c r="CU538" s="45"/>
      <c r="CV538" s="45"/>
      <c r="CW538" s="45"/>
      <c r="CX538" s="45"/>
      <c r="CY538" s="45"/>
      <c r="CZ538" s="45"/>
      <c r="DA538" s="45"/>
      <c r="DB538" s="45"/>
      <c r="DC538" s="45"/>
      <c r="DD538" s="45"/>
      <c r="DE538" s="45"/>
      <c r="DF538" s="45"/>
      <c r="DG538" s="45"/>
      <c r="DH538" s="45"/>
      <c r="DI538" s="45"/>
      <c r="DJ538" s="45"/>
      <c r="DK538" s="45"/>
      <c r="DL538" s="45"/>
      <c r="DM538" s="45"/>
      <c r="DN538" s="45"/>
      <c r="DO538" s="45"/>
      <c r="DP538" s="45"/>
      <c r="DQ538" s="45"/>
      <c r="DR538" s="45"/>
      <c r="DS538" s="45"/>
      <c r="DT538" s="45"/>
      <c r="DU538" s="45"/>
      <c r="DV538" s="45"/>
      <c r="DW538" s="45"/>
      <c r="DX538" s="45"/>
      <c r="DY538" s="45"/>
      <c r="DZ538" s="45"/>
      <c r="EA538" s="45"/>
      <c r="EB538" s="45"/>
      <c r="EC538" s="45"/>
      <c r="ED538" s="45"/>
      <c r="EE538" s="45"/>
      <c r="EF538" s="45"/>
      <c r="EG538" s="45"/>
      <c r="EH538" s="45"/>
      <c r="EI538" s="45"/>
      <c r="EJ538" s="45"/>
      <c r="EK538" s="45"/>
      <c r="EL538" s="45"/>
      <c r="EM538" s="45"/>
      <c r="EN538" s="45"/>
      <c r="EO538" s="45"/>
      <c r="EP538" s="45"/>
      <c r="EQ538" s="45"/>
      <c r="ER538" s="45"/>
      <c r="ES538" s="45"/>
      <c r="ET538" s="45"/>
      <c r="EU538" s="45"/>
      <c r="EV538" s="45"/>
      <c r="EW538" s="45"/>
      <c r="EX538" s="45"/>
      <c r="EY538" s="45"/>
      <c r="EZ538" s="45"/>
      <c r="FA538" s="45"/>
      <c r="FB538" s="45"/>
      <c r="FC538" s="45"/>
      <c r="FD538" s="45"/>
      <c r="FE538" s="45"/>
      <c r="FF538" s="45"/>
      <c r="FG538" s="45"/>
      <c r="FH538" s="45"/>
      <c r="FI538" s="45"/>
      <c r="FJ538" s="45"/>
      <c r="FK538" s="45"/>
      <c r="FL538" s="45"/>
      <c r="FM538" s="45"/>
      <c r="FN538" s="45"/>
      <c r="FO538" s="45"/>
      <c r="FP538" s="45"/>
      <c r="FQ538" s="45"/>
      <c r="FR538" s="45"/>
      <c r="FS538" s="45"/>
      <c r="FT538" s="45"/>
      <c r="FU538" s="45"/>
      <c r="FV538" s="45"/>
      <c r="FW538" s="45"/>
      <c r="FX538" s="45"/>
      <c r="FY538" s="45"/>
      <c r="FZ538" s="45"/>
      <c r="GA538" s="45"/>
      <c r="GB538" s="45"/>
      <c r="GC538" s="45"/>
      <c r="GD538" s="45"/>
      <c r="GE538" s="45"/>
      <c r="GF538" s="45"/>
      <c r="GG538" s="45"/>
      <c r="GH538" s="45"/>
      <c r="GI538" s="45"/>
      <c r="GJ538" s="45"/>
      <c r="GK538" s="45"/>
      <c r="GL538" s="45"/>
      <c r="GM538" s="45"/>
      <c r="GN538" s="45"/>
      <c r="GO538" s="45"/>
      <c r="GP538" s="45"/>
      <c r="GQ538" s="45"/>
      <c r="GR538" s="45"/>
      <c r="GS538" s="45"/>
      <c r="GT538" s="45"/>
      <c r="GU538" s="45"/>
      <c r="GV538" s="45"/>
      <c r="GW538" s="45"/>
      <c r="GX538" s="45"/>
      <c r="GY538" s="45"/>
      <c r="GZ538" s="45"/>
      <c r="HA538" s="45"/>
      <c r="HB538" s="45"/>
      <c r="HC538" s="45"/>
      <c r="HD538" s="45"/>
      <c r="HE538" s="45"/>
      <c r="HF538" s="45"/>
      <c r="HG538" s="45"/>
      <c r="HH538" s="45"/>
      <c r="HI538" s="45"/>
      <c r="HJ538" s="45"/>
      <c r="HK538" s="45"/>
      <c r="HL538" s="45"/>
      <c r="HM538" s="45"/>
      <c r="HN538" s="45"/>
      <c r="HO538" s="45"/>
      <c r="HP538" s="45"/>
      <c r="HQ538" s="45"/>
      <c r="HR538" s="45"/>
      <c r="HS538" s="45"/>
      <c r="HT538" s="45"/>
      <c r="HU538" s="45"/>
      <c r="HV538" s="45"/>
      <c r="HW538" s="45"/>
      <c r="HX538" s="45"/>
      <c r="HY538" s="45"/>
      <c r="HZ538" s="45"/>
      <c r="IA538" s="45"/>
      <c r="IB538" s="45"/>
      <c r="IC538" s="45"/>
      <c r="ID538" s="45"/>
      <c r="IE538" s="45"/>
    </row>
    <row r="539" spans="3:239" x14ac:dyDescent="0.25">
      <c r="C539" s="10"/>
      <c r="D539" s="10"/>
      <c r="E539" s="10"/>
      <c r="F539" s="10"/>
      <c r="G539" s="10"/>
      <c r="H539" s="10"/>
      <c r="I539" s="10"/>
      <c r="J539" s="10"/>
      <c r="BZ539" s="45"/>
      <c r="CA539" s="45"/>
      <c r="CB539" s="45"/>
      <c r="CC539" s="45"/>
      <c r="CD539" s="45"/>
      <c r="CE539" s="45"/>
      <c r="CF539" s="45"/>
      <c r="CG539" s="45"/>
      <c r="CH539" s="45"/>
      <c r="CI539" s="45"/>
      <c r="CJ539" s="45"/>
      <c r="CK539" s="45"/>
      <c r="CL539" s="45"/>
      <c r="CM539" s="45"/>
      <c r="CN539" s="45"/>
      <c r="CO539" s="45"/>
      <c r="CP539" s="45"/>
      <c r="CQ539" s="45"/>
      <c r="CR539" s="45"/>
      <c r="CS539" s="45"/>
      <c r="CT539" s="45"/>
      <c r="CU539" s="45"/>
      <c r="CV539" s="45"/>
      <c r="CW539" s="45"/>
      <c r="CX539" s="45"/>
      <c r="CY539" s="45"/>
      <c r="CZ539" s="45"/>
      <c r="DA539" s="45"/>
      <c r="DB539" s="45"/>
      <c r="DC539" s="45"/>
      <c r="DD539" s="45"/>
      <c r="DE539" s="45"/>
      <c r="DF539" s="45"/>
      <c r="DG539" s="45"/>
      <c r="DH539" s="45"/>
      <c r="DI539" s="45"/>
      <c r="DJ539" s="45"/>
      <c r="DK539" s="45"/>
      <c r="DL539" s="45"/>
      <c r="DM539" s="45"/>
      <c r="DN539" s="45"/>
      <c r="DO539" s="45"/>
      <c r="DP539" s="45"/>
      <c r="DQ539" s="45"/>
      <c r="DR539" s="45"/>
      <c r="DS539" s="45"/>
      <c r="DT539" s="45"/>
      <c r="DU539" s="45"/>
      <c r="DV539" s="45"/>
      <c r="DW539" s="45"/>
      <c r="DX539" s="45"/>
      <c r="DY539" s="45"/>
      <c r="DZ539" s="45"/>
      <c r="EA539" s="45"/>
      <c r="EB539" s="45"/>
      <c r="EC539" s="45"/>
      <c r="ED539" s="45"/>
      <c r="EE539" s="45"/>
      <c r="EF539" s="45"/>
      <c r="EG539" s="45"/>
      <c r="EH539" s="45"/>
      <c r="EI539" s="45"/>
      <c r="EJ539" s="45"/>
      <c r="EK539" s="45"/>
      <c r="EL539" s="45"/>
      <c r="EM539" s="45"/>
      <c r="EN539" s="45"/>
      <c r="EO539" s="45"/>
      <c r="EP539" s="45"/>
      <c r="EQ539" s="45"/>
      <c r="ER539" s="45"/>
      <c r="ES539" s="45"/>
      <c r="ET539" s="45"/>
      <c r="EU539" s="45"/>
      <c r="EV539" s="45"/>
      <c r="EW539" s="45"/>
      <c r="EX539" s="45"/>
      <c r="EY539" s="45"/>
      <c r="EZ539" s="45"/>
      <c r="FA539" s="45"/>
      <c r="FB539" s="45"/>
      <c r="FC539" s="45"/>
      <c r="FD539" s="45"/>
      <c r="FE539" s="45"/>
      <c r="FF539" s="45"/>
      <c r="FG539" s="45"/>
      <c r="FH539" s="45"/>
      <c r="FI539" s="45"/>
      <c r="FJ539" s="45"/>
      <c r="FK539" s="45"/>
      <c r="FL539" s="45"/>
      <c r="FM539" s="45"/>
      <c r="FN539" s="45"/>
      <c r="FO539" s="45"/>
      <c r="FP539" s="45"/>
      <c r="FQ539" s="45"/>
      <c r="FR539" s="45"/>
      <c r="FS539" s="45"/>
      <c r="FT539" s="45"/>
      <c r="FU539" s="45"/>
      <c r="FV539" s="45"/>
      <c r="FW539" s="45"/>
      <c r="FX539" s="45"/>
      <c r="FY539" s="45"/>
      <c r="FZ539" s="45"/>
      <c r="GA539" s="45"/>
      <c r="GB539" s="45"/>
      <c r="GC539" s="45"/>
      <c r="GD539" s="45"/>
      <c r="GE539" s="45"/>
      <c r="GF539" s="45"/>
      <c r="GG539" s="45"/>
      <c r="GH539" s="45"/>
      <c r="GI539" s="45"/>
      <c r="GJ539" s="45"/>
      <c r="GK539" s="45"/>
      <c r="GL539" s="45"/>
      <c r="GM539" s="45"/>
      <c r="GN539" s="45"/>
      <c r="GO539" s="45"/>
      <c r="GP539" s="45"/>
      <c r="GQ539" s="45"/>
      <c r="GR539" s="45"/>
      <c r="GS539" s="45"/>
      <c r="GT539" s="45"/>
      <c r="GU539" s="45"/>
      <c r="GV539" s="45"/>
      <c r="GW539" s="45"/>
      <c r="GX539" s="45"/>
      <c r="GY539" s="45"/>
      <c r="GZ539" s="45"/>
      <c r="HA539" s="45"/>
      <c r="HB539" s="45"/>
      <c r="HC539" s="45"/>
      <c r="HD539" s="45"/>
      <c r="HE539" s="45"/>
      <c r="HF539" s="45"/>
      <c r="HG539" s="45"/>
      <c r="HH539" s="45"/>
      <c r="HI539" s="45"/>
      <c r="HJ539" s="45"/>
      <c r="HK539" s="45"/>
      <c r="HL539" s="45"/>
      <c r="HM539" s="45"/>
      <c r="HN539" s="45"/>
      <c r="HO539" s="45"/>
      <c r="HP539" s="45"/>
      <c r="HQ539" s="45"/>
      <c r="HR539" s="45"/>
      <c r="HS539" s="45"/>
      <c r="HT539" s="45"/>
      <c r="HU539" s="45"/>
      <c r="HV539" s="45"/>
      <c r="HW539" s="45"/>
      <c r="HX539" s="45"/>
      <c r="HY539" s="45"/>
      <c r="HZ539" s="45"/>
      <c r="IA539" s="45"/>
      <c r="IB539" s="45"/>
      <c r="IC539" s="45"/>
      <c r="ID539" s="45"/>
      <c r="IE539" s="45"/>
    </row>
    <row r="540" spans="3:239" x14ac:dyDescent="0.25">
      <c r="C540" s="10"/>
      <c r="D540" s="10"/>
      <c r="E540" s="10"/>
      <c r="F540" s="10"/>
      <c r="G540" s="10"/>
      <c r="H540" s="10"/>
      <c r="I540" s="10"/>
      <c r="J540" s="10"/>
      <c r="BZ540" s="45"/>
      <c r="CA540" s="45"/>
      <c r="CB540" s="45"/>
      <c r="CC540" s="45"/>
      <c r="CD540" s="45"/>
      <c r="CE540" s="45"/>
      <c r="CF540" s="45"/>
      <c r="CG540" s="45"/>
      <c r="CH540" s="45"/>
      <c r="CI540" s="45"/>
      <c r="CJ540" s="45"/>
      <c r="CK540" s="45"/>
      <c r="CL540" s="45"/>
      <c r="CM540" s="45"/>
      <c r="CN540" s="45"/>
      <c r="CO540" s="45"/>
      <c r="CP540" s="45"/>
      <c r="CQ540" s="45"/>
      <c r="CR540" s="45"/>
      <c r="CS540" s="45"/>
      <c r="CT540" s="45"/>
      <c r="CU540" s="45"/>
      <c r="CV540" s="45"/>
      <c r="CW540" s="45"/>
      <c r="CX540" s="45"/>
      <c r="CY540" s="45"/>
      <c r="CZ540" s="45"/>
      <c r="DA540" s="45"/>
      <c r="DB540" s="45"/>
      <c r="DC540" s="45"/>
      <c r="DD540" s="45"/>
      <c r="DE540" s="45"/>
      <c r="DF540" s="45"/>
      <c r="DG540" s="45"/>
      <c r="DH540" s="45"/>
      <c r="DI540" s="45"/>
      <c r="DJ540" s="45"/>
      <c r="DK540" s="45"/>
      <c r="DL540" s="45"/>
      <c r="DM540" s="45"/>
      <c r="DN540" s="45"/>
      <c r="DO540" s="45"/>
      <c r="DP540" s="45"/>
      <c r="DQ540" s="45"/>
      <c r="DR540" s="45"/>
      <c r="DS540" s="45"/>
      <c r="DT540" s="45"/>
      <c r="DU540" s="45"/>
      <c r="DV540" s="45"/>
      <c r="DW540" s="45"/>
      <c r="DX540" s="45"/>
      <c r="DY540" s="45"/>
      <c r="DZ540" s="45"/>
      <c r="EA540" s="45"/>
      <c r="EB540" s="45"/>
      <c r="EC540" s="45"/>
      <c r="ED540" s="45"/>
      <c r="EE540" s="45"/>
      <c r="EF540" s="45"/>
      <c r="EG540" s="45"/>
      <c r="EH540" s="45"/>
      <c r="EI540" s="45"/>
      <c r="EJ540" s="45"/>
      <c r="EK540" s="45"/>
      <c r="EL540" s="45"/>
      <c r="EM540" s="45"/>
      <c r="EN540" s="45"/>
      <c r="EO540" s="45"/>
      <c r="EP540" s="45"/>
      <c r="EQ540" s="45"/>
      <c r="ER540" s="45"/>
      <c r="ES540" s="45"/>
      <c r="ET540" s="45"/>
      <c r="EU540" s="45"/>
      <c r="EV540" s="45"/>
      <c r="EW540" s="45"/>
      <c r="EX540" s="45"/>
      <c r="EY540" s="45"/>
      <c r="EZ540" s="45"/>
      <c r="FA540" s="45"/>
      <c r="FB540" s="45"/>
      <c r="FC540" s="45"/>
      <c r="FD540" s="45"/>
      <c r="FE540" s="45"/>
      <c r="FF540" s="45"/>
      <c r="FG540" s="45"/>
      <c r="FH540" s="45"/>
      <c r="FI540" s="45"/>
      <c r="FJ540" s="45"/>
      <c r="FK540" s="45"/>
      <c r="FL540" s="45"/>
      <c r="FM540" s="45"/>
      <c r="FN540" s="45"/>
      <c r="FO540" s="45"/>
      <c r="FP540" s="45"/>
      <c r="FQ540" s="45"/>
      <c r="FR540" s="45"/>
      <c r="FS540" s="45"/>
      <c r="FT540" s="45"/>
      <c r="FU540" s="45"/>
      <c r="FV540" s="45"/>
      <c r="FW540" s="45"/>
      <c r="FX540" s="45"/>
      <c r="FY540" s="45"/>
      <c r="FZ540" s="45"/>
      <c r="GA540" s="45"/>
      <c r="GB540" s="45"/>
      <c r="GC540" s="45"/>
      <c r="GD540" s="45"/>
      <c r="GE540" s="45"/>
      <c r="GF540" s="45"/>
      <c r="GG540" s="45"/>
      <c r="GH540" s="45"/>
      <c r="GI540" s="45"/>
      <c r="GJ540" s="45"/>
      <c r="GK540" s="45"/>
      <c r="GL540" s="45"/>
      <c r="GM540" s="45"/>
      <c r="GN540" s="45"/>
      <c r="GO540" s="45"/>
      <c r="GP540" s="45"/>
      <c r="GQ540" s="45"/>
      <c r="GR540" s="45"/>
      <c r="GS540" s="45"/>
      <c r="GT540" s="45"/>
      <c r="GU540" s="45"/>
      <c r="GV540" s="45"/>
      <c r="GW540" s="45"/>
      <c r="GX540" s="45"/>
      <c r="GY540" s="45"/>
      <c r="GZ540" s="45"/>
      <c r="HA540" s="45"/>
      <c r="HB540" s="45"/>
      <c r="HC540" s="45"/>
      <c r="HD540" s="45"/>
      <c r="HE540" s="45"/>
      <c r="HF540" s="45"/>
      <c r="HG540" s="45"/>
      <c r="HH540" s="45"/>
      <c r="HI540" s="45"/>
      <c r="HJ540" s="45"/>
      <c r="HK540" s="45"/>
      <c r="HL540" s="45"/>
      <c r="HM540" s="45"/>
      <c r="HN540" s="45"/>
      <c r="HO540" s="45"/>
      <c r="HP540" s="45"/>
      <c r="HQ540" s="45"/>
      <c r="HR540" s="45"/>
      <c r="HS540" s="45"/>
      <c r="HT540" s="45"/>
      <c r="HU540" s="45"/>
      <c r="HV540" s="45"/>
      <c r="HW540" s="45"/>
      <c r="HX540" s="45"/>
      <c r="HY540" s="45"/>
      <c r="HZ540" s="45"/>
      <c r="IA540" s="45"/>
      <c r="IB540" s="45"/>
      <c r="IC540" s="45"/>
      <c r="ID540" s="45"/>
      <c r="IE540" s="45"/>
    </row>
    <row r="541" spans="3:239" x14ac:dyDescent="0.25">
      <c r="C541" s="10"/>
      <c r="D541" s="10"/>
      <c r="E541" s="10"/>
      <c r="F541" s="10"/>
      <c r="G541" s="10"/>
      <c r="H541" s="10"/>
      <c r="I541" s="10"/>
      <c r="J541" s="10"/>
      <c r="BZ541" s="45"/>
      <c r="CA541" s="45"/>
      <c r="CB541" s="45"/>
      <c r="CC541" s="45"/>
      <c r="CD541" s="45"/>
      <c r="CE541" s="45"/>
      <c r="CF541" s="45"/>
      <c r="CG541" s="45"/>
      <c r="CH541" s="45"/>
      <c r="CI541" s="45"/>
      <c r="CJ541" s="45"/>
      <c r="CK541" s="45"/>
      <c r="CL541" s="45"/>
      <c r="CM541" s="45"/>
      <c r="CN541" s="45"/>
      <c r="CO541" s="45"/>
      <c r="CP541" s="45"/>
      <c r="CQ541" s="45"/>
      <c r="CR541" s="45"/>
      <c r="CS541" s="45"/>
      <c r="CT541" s="45"/>
      <c r="CU541" s="45"/>
      <c r="CV541" s="45"/>
      <c r="CW541" s="45"/>
      <c r="CX541" s="45"/>
      <c r="CY541" s="45"/>
      <c r="CZ541" s="45"/>
      <c r="DA541" s="45"/>
      <c r="DB541" s="45"/>
      <c r="DC541" s="45"/>
      <c r="DD541" s="45"/>
      <c r="DE541" s="45"/>
      <c r="DF541" s="45"/>
      <c r="DG541" s="45"/>
      <c r="DH541" s="45"/>
      <c r="DI541" s="45"/>
      <c r="DJ541" s="45"/>
      <c r="DK541" s="45"/>
      <c r="DL541" s="45"/>
      <c r="DM541" s="45"/>
      <c r="DN541" s="45"/>
      <c r="DO541" s="45"/>
      <c r="DP541" s="45"/>
      <c r="DQ541" s="45"/>
      <c r="DR541" s="45"/>
      <c r="DS541" s="45"/>
      <c r="DT541" s="45"/>
      <c r="DU541" s="45"/>
      <c r="DV541" s="45"/>
      <c r="DW541" s="45"/>
      <c r="DX541" s="45"/>
      <c r="DY541" s="45"/>
      <c r="DZ541" s="45"/>
      <c r="EA541" s="45"/>
      <c r="EB541" s="45"/>
      <c r="EC541" s="45"/>
      <c r="ED541" s="45"/>
      <c r="EE541" s="45"/>
      <c r="EF541" s="45"/>
      <c r="EG541" s="45"/>
      <c r="EH541" s="45"/>
      <c r="EI541" s="45"/>
      <c r="EJ541" s="45"/>
      <c r="EK541" s="45"/>
      <c r="EL541" s="45"/>
      <c r="EM541" s="45"/>
      <c r="EN541" s="45"/>
      <c r="EO541" s="45"/>
      <c r="EP541" s="45"/>
      <c r="EQ541" s="45"/>
      <c r="ER541" s="45"/>
      <c r="ES541" s="45"/>
      <c r="ET541" s="45"/>
      <c r="EU541" s="45"/>
      <c r="EV541" s="45"/>
      <c r="EW541" s="45"/>
      <c r="EX541" s="45"/>
      <c r="EY541" s="45"/>
      <c r="EZ541" s="45"/>
      <c r="FA541" s="45"/>
      <c r="FB541" s="45"/>
      <c r="FC541" s="45"/>
      <c r="FD541" s="45"/>
      <c r="FE541" s="45"/>
      <c r="FF541" s="45"/>
      <c r="FG541" s="45"/>
      <c r="FH541" s="45"/>
      <c r="FI541" s="45"/>
      <c r="FJ541" s="45"/>
      <c r="FK541" s="45"/>
      <c r="FL541" s="45"/>
      <c r="FM541" s="45"/>
      <c r="FN541" s="45"/>
      <c r="FO541" s="45"/>
      <c r="FP541" s="45"/>
      <c r="FQ541" s="45"/>
      <c r="FR541" s="45"/>
      <c r="FS541" s="45"/>
      <c r="FT541" s="45"/>
      <c r="FU541" s="45"/>
      <c r="FV541" s="45"/>
      <c r="FW541" s="45"/>
      <c r="FX541" s="45"/>
      <c r="FY541" s="45"/>
      <c r="FZ541" s="45"/>
      <c r="GA541" s="45"/>
      <c r="GB541" s="45"/>
      <c r="GC541" s="45"/>
      <c r="GD541" s="45"/>
      <c r="GE541" s="45"/>
      <c r="GF541" s="45"/>
      <c r="GG541" s="45"/>
      <c r="GH541" s="45"/>
      <c r="GI541" s="45"/>
      <c r="GJ541" s="45"/>
      <c r="GK541" s="45"/>
      <c r="GL541" s="45"/>
      <c r="GM541" s="45"/>
      <c r="GN541" s="45"/>
      <c r="GO541" s="45"/>
      <c r="GP541" s="45"/>
      <c r="GQ541" s="45"/>
      <c r="GR541" s="45"/>
      <c r="GS541" s="45"/>
      <c r="GT541" s="45"/>
      <c r="GU541" s="45"/>
      <c r="GV541" s="45"/>
      <c r="GW541" s="45"/>
      <c r="GX541" s="45"/>
      <c r="GY541" s="45"/>
      <c r="GZ541" s="45"/>
      <c r="HA541" s="45"/>
      <c r="HB541" s="45"/>
      <c r="HC541" s="45"/>
      <c r="HD541" s="45"/>
      <c r="HE541" s="45"/>
      <c r="HF541" s="45"/>
      <c r="HG541" s="45"/>
      <c r="HH541" s="45"/>
      <c r="HI541" s="45"/>
      <c r="HJ541" s="45"/>
      <c r="HK541" s="45"/>
      <c r="HL541" s="45"/>
      <c r="HM541" s="45"/>
      <c r="HN541" s="45"/>
      <c r="HO541" s="45"/>
      <c r="HP541" s="45"/>
      <c r="HQ541" s="45"/>
      <c r="HR541" s="45"/>
      <c r="HS541" s="45"/>
      <c r="HT541" s="45"/>
      <c r="HU541" s="45"/>
      <c r="HV541" s="45"/>
      <c r="HW541" s="45"/>
      <c r="HX541" s="45"/>
      <c r="HY541" s="45"/>
      <c r="HZ541" s="45"/>
      <c r="IA541" s="45"/>
      <c r="IB541" s="45"/>
      <c r="IC541" s="45"/>
      <c r="ID541" s="45"/>
      <c r="IE541" s="45"/>
    </row>
    <row r="542" spans="3:239" x14ac:dyDescent="0.25">
      <c r="C542" s="10"/>
      <c r="D542" s="10"/>
      <c r="E542" s="10"/>
      <c r="F542" s="10"/>
      <c r="G542" s="10"/>
      <c r="H542" s="10"/>
      <c r="I542" s="10"/>
      <c r="J542" s="10"/>
      <c r="BZ542" s="45"/>
      <c r="CA542" s="45"/>
      <c r="CB542" s="45"/>
      <c r="CC542" s="45"/>
      <c r="CD542" s="45"/>
      <c r="CE542" s="45"/>
      <c r="CF542" s="45"/>
      <c r="CG542" s="45"/>
      <c r="CH542" s="45"/>
      <c r="CI542" s="45"/>
      <c r="CJ542" s="45"/>
      <c r="CK542" s="45"/>
      <c r="CL542" s="45"/>
      <c r="CM542" s="45"/>
      <c r="CN542" s="45"/>
      <c r="CO542" s="45"/>
      <c r="CP542" s="45"/>
      <c r="CQ542" s="45"/>
      <c r="CR542" s="45"/>
      <c r="CS542" s="45"/>
      <c r="CT542" s="45"/>
      <c r="CU542" s="45"/>
      <c r="CV542" s="45"/>
      <c r="CW542" s="45"/>
      <c r="CX542" s="45"/>
      <c r="CY542" s="45"/>
      <c r="CZ542" s="45"/>
      <c r="DA542" s="45"/>
      <c r="DB542" s="45"/>
      <c r="DC542" s="45"/>
      <c r="DD542" s="45"/>
      <c r="DE542" s="45"/>
      <c r="DF542" s="45"/>
      <c r="DG542" s="45"/>
      <c r="DH542" s="45"/>
      <c r="DI542" s="45"/>
      <c r="DJ542" s="45"/>
      <c r="DK542" s="45"/>
      <c r="DL542" s="45"/>
      <c r="DM542" s="45"/>
      <c r="DN542" s="45"/>
      <c r="DO542" s="45"/>
      <c r="DP542" s="45"/>
      <c r="DQ542" s="45"/>
      <c r="DR542" s="45"/>
      <c r="DS542" s="45"/>
      <c r="DT542" s="45"/>
      <c r="DU542" s="45"/>
      <c r="DV542" s="45"/>
      <c r="DW542" s="45"/>
      <c r="DX542" s="45"/>
      <c r="DY542" s="45"/>
      <c r="DZ542" s="45"/>
      <c r="EA542" s="45"/>
      <c r="EB542" s="45"/>
      <c r="EC542" s="45"/>
      <c r="ED542" s="45"/>
      <c r="EE542" s="45"/>
      <c r="EF542" s="45"/>
      <c r="EG542" s="45"/>
      <c r="EH542" s="45"/>
      <c r="EI542" s="45"/>
      <c r="EJ542" s="45"/>
      <c r="EK542" s="45"/>
      <c r="EL542" s="45"/>
      <c r="EM542" s="45"/>
      <c r="EN542" s="45"/>
      <c r="EO542" s="45"/>
      <c r="EP542" s="45"/>
      <c r="EQ542" s="45"/>
      <c r="ER542" s="45"/>
      <c r="ES542" s="45"/>
      <c r="ET542" s="45"/>
      <c r="EU542" s="45"/>
      <c r="EV542" s="45"/>
      <c r="EW542" s="45"/>
      <c r="EX542" s="45"/>
      <c r="EY542" s="45"/>
      <c r="EZ542" s="45"/>
      <c r="FA542" s="45"/>
      <c r="FB542" s="45"/>
      <c r="FC542" s="45"/>
      <c r="FD542" s="45"/>
      <c r="FE542" s="45"/>
      <c r="FF542" s="45"/>
      <c r="FG542" s="45"/>
      <c r="FH542" s="45"/>
      <c r="FI542" s="45"/>
      <c r="FJ542" s="45"/>
      <c r="FK542" s="45"/>
      <c r="FL542" s="45"/>
      <c r="FM542" s="45"/>
      <c r="FN542" s="45"/>
      <c r="FO542" s="45"/>
      <c r="FP542" s="45"/>
      <c r="FQ542" s="45"/>
      <c r="FR542" s="45"/>
      <c r="FS542" s="45"/>
      <c r="FT542" s="45"/>
      <c r="FU542" s="45"/>
      <c r="FV542" s="45"/>
      <c r="FW542" s="45"/>
      <c r="FX542" s="45"/>
      <c r="FY542" s="45"/>
      <c r="FZ542" s="45"/>
      <c r="GA542" s="45"/>
      <c r="GB542" s="45"/>
      <c r="GC542" s="45"/>
      <c r="GD542" s="45"/>
      <c r="GE542" s="45"/>
      <c r="GF542" s="45"/>
      <c r="GG542" s="45"/>
      <c r="GH542" s="45"/>
      <c r="GI542" s="45"/>
      <c r="GJ542" s="45"/>
      <c r="GK542" s="45"/>
      <c r="GL542" s="45"/>
      <c r="GM542" s="45"/>
      <c r="GN542" s="45"/>
      <c r="GO542" s="45"/>
      <c r="GP542" s="45"/>
      <c r="GQ542" s="45"/>
      <c r="GR542" s="45"/>
      <c r="GS542" s="45"/>
      <c r="GT542" s="45"/>
      <c r="GU542" s="45"/>
      <c r="GV542" s="45"/>
      <c r="GW542" s="45"/>
      <c r="GX542" s="45"/>
      <c r="GY542" s="45"/>
      <c r="GZ542" s="45"/>
      <c r="HA542" s="45"/>
      <c r="HB542" s="45"/>
      <c r="HC542" s="45"/>
      <c r="HD542" s="45"/>
      <c r="HE542" s="45"/>
      <c r="HF542" s="45"/>
      <c r="HG542" s="45"/>
      <c r="HH542" s="45"/>
      <c r="HI542" s="45"/>
      <c r="HJ542" s="45"/>
      <c r="HK542" s="45"/>
      <c r="HL542" s="45"/>
      <c r="HM542" s="45"/>
      <c r="HN542" s="45"/>
      <c r="HO542" s="45"/>
      <c r="HP542" s="45"/>
      <c r="HQ542" s="45"/>
      <c r="HR542" s="45"/>
      <c r="HS542" s="45"/>
      <c r="HT542" s="45"/>
      <c r="HU542" s="45"/>
      <c r="HV542" s="45"/>
      <c r="HW542" s="45"/>
      <c r="HX542" s="45"/>
      <c r="HY542" s="45"/>
      <c r="HZ542" s="45"/>
      <c r="IA542" s="45"/>
      <c r="IB542" s="45"/>
      <c r="IC542" s="45"/>
      <c r="ID542" s="45"/>
      <c r="IE542" s="45"/>
    </row>
    <row r="543" spans="3:239" x14ac:dyDescent="0.25">
      <c r="C543" s="10"/>
      <c r="D543" s="10"/>
      <c r="E543" s="10"/>
      <c r="F543" s="10"/>
      <c r="G543" s="10"/>
      <c r="H543" s="10"/>
      <c r="I543" s="10"/>
      <c r="J543" s="10"/>
      <c r="BZ543" s="45"/>
      <c r="CA543" s="45"/>
      <c r="CB543" s="45"/>
      <c r="CC543" s="45"/>
      <c r="CD543" s="45"/>
      <c r="CE543" s="45"/>
      <c r="CF543" s="45"/>
      <c r="CG543" s="45"/>
      <c r="CH543" s="45"/>
      <c r="CI543" s="45"/>
      <c r="CJ543" s="45"/>
      <c r="CK543" s="45"/>
      <c r="CL543" s="45"/>
      <c r="CM543" s="45"/>
      <c r="CN543" s="45"/>
      <c r="CO543" s="45"/>
      <c r="CP543" s="45"/>
      <c r="CQ543" s="45"/>
      <c r="CR543" s="45"/>
      <c r="CS543" s="45"/>
      <c r="CT543" s="45"/>
      <c r="CU543" s="45"/>
      <c r="CV543" s="45"/>
      <c r="CW543" s="45"/>
      <c r="CX543" s="45"/>
      <c r="CY543" s="45"/>
      <c r="CZ543" s="45"/>
      <c r="DA543" s="45"/>
      <c r="DB543" s="45"/>
      <c r="DC543" s="45"/>
      <c r="DD543" s="45"/>
      <c r="DE543" s="45"/>
      <c r="DF543" s="45"/>
      <c r="DG543" s="45"/>
      <c r="DH543" s="45"/>
      <c r="DI543" s="45"/>
      <c r="DJ543" s="45"/>
      <c r="DK543" s="45"/>
      <c r="DL543" s="45"/>
      <c r="DM543" s="45"/>
      <c r="DN543" s="45"/>
      <c r="DO543" s="45"/>
      <c r="DP543" s="45"/>
      <c r="DQ543" s="45"/>
      <c r="DR543" s="45"/>
      <c r="DS543" s="45"/>
      <c r="DT543" s="45"/>
      <c r="DU543" s="45"/>
      <c r="DV543" s="45"/>
      <c r="DW543" s="45"/>
      <c r="DX543" s="45"/>
      <c r="DY543" s="45"/>
      <c r="DZ543" s="45"/>
      <c r="EA543" s="45"/>
      <c r="EB543" s="45"/>
      <c r="EC543" s="45"/>
      <c r="ED543" s="45"/>
      <c r="EE543" s="45"/>
      <c r="EF543" s="45"/>
      <c r="EG543" s="45"/>
      <c r="EH543" s="45"/>
      <c r="EI543" s="45"/>
      <c r="EJ543" s="45"/>
      <c r="EK543" s="45"/>
      <c r="EL543" s="45"/>
      <c r="EM543" s="45"/>
      <c r="EN543" s="45"/>
      <c r="EO543" s="45"/>
      <c r="EP543" s="45"/>
      <c r="EQ543" s="45"/>
      <c r="ER543" s="45"/>
      <c r="ES543" s="45"/>
      <c r="ET543" s="45"/>
      <c r="EU543" s="45"/>
      <c r="EV543" s="45"/>
      <c r="EW543" s="45"/>
      <c r="EX543" s="45"/>
      <c r="EY543" s="45"/>
      <c r="EZ543" s="45"/>
      <c r="FA543" s="45"/>
      <c r="FB543" s="45"/>
      <c r="FC543" s="45"/>
      <c r="FD543" s="45"/>
      <c r="FE543" s="45"/>
      <c r="FF543" s="45"/>
      <c r="FG543" s="45"/>
      <c r="FH543" s="45"/>
      <c r="FI543" s="45"/>
      <c r="FJ543" s="45"/>
      <c r="FK543" s="45"/>
      <c r="FL543" s="45"/>
      <c r="FM543" s="45"/>
      <c r="FN543" s="45"/>
      <c r="FO543" s="45"/>
      <c r="FP543" s="45"/>
      <c r="FQ543" s="45"/>
      <c r="FR543" s="45"/>
      <c r="FS543" s="45"/>
      <c r="FT543" s="45"/>
      <c r="FU543" s="45"/>
      <c r="FV543" s="45"/>
      <c r="FW543" s="45"/>
      <c r="FX543" s="45"/>
      <c r="FY543" s="45"/>
      <c r="FZ543" s="45"/>
      <c r="GA543" s="45"/>
      <c r="GB543" s="45"/>
      <c r="GC543" s="45"/>
      <c r="GD543" s="45"/>
      <c r="GE543" s="45"/>
      <c r="GF543" s="45"/>
      <c r="GG543" s="45"/>
      <c r="GH543" s="45"/>
      <c r="GI543" s="45"/>
      <c r="GJ543" s="45"/>
      <c r="GK543" s="45"/>
      <c r="GL543" s="45"/>
      <c r="GM543" s="45"/>
      <c r="GN543" s="45"/>
      <c r="GO543" s="45"/>
      <c r="GP543" s="45"/>
      <c r="GQ543" s="45"/>
      <c r="GR543" s="45"/>
      <c r="GS543" s="45"/>
      <c r="GT543" s="45"/>
      <c r="GU543" s="45"/>
      <c r="GV543" s="45"/>
      <c r="GW543" s="45"/>
      <c r="GX543" s="45"/>
      <c r="GY543" s="45"/>
      <c r="GZ543" s="45"/>
      <c r="HA543" s="45"/>
      <c r="HB543" s="45"/>
      <c r="HC543" s="45"/>
      <c r="HD543" s="45"/>
      <c r="HE543" s="45"/>
      <c r="HF543" s="45"/>
      <c r="HG543" s="45"/>
      <c r="HH543" s="45"/>
      <c r="HI543" s="45"/>
      <c r="HJ543" s="45"/>
      <c r="HK543" s="45"/>
      <c r="HL543" s="45"/>
      <c r="HM543" s="45"/>
      <c r="HN543" s="45"/>
      <c r="HO543" s="45"/>
      <c r="HP543" s="45"/>
      <c r="HQ543" s="45"/>
      <c r="HR543" s="45"/>
      <c r="HS543" s="45"/>
      <c r="HT543" s="45"/>
      <c r="HU543" s="45"/>
      <c r="HV543" s="45"/>
      <c r="HW543" s="45"/>
      <c r="HX543" s="45"/>
      <c r="HY543" s="45"/>
      <c r="HZ543" s="45"/>
      <c r="IA543" s="45"/>
      <c r="IB543" s="45"/>
      <c r="IC543" s="45"/>
      <c r="ID543" s="45"/>
      <c r="IE543" s="45"/>
    </row>
    <row r="544" spans="3:239" x14ac:dyDescent="0.25">
      <c r="C544" s="10"/>
      <c r="D544" s="10"/>
      <c r="E544" s="10"/>
      <c r="F544" s="10"/>
      <c r="G544" s="10"/>
      <c r="H544" s="10"/>
      <c r="I544" s="10"/>
      <c r="J544" s="10"/>
      <c r="BZ544" s="45"/>
      <c r="CA544" s="45"/>
      <c r="CB544" s="45"/>
      <c r="CC544" s="45"/>
      <c r="CD544" s="45"/>
      <c r="CE544" s="45"/>
      <c r="CF544" s="45"/>
      <c r="CG544" s="45"/>
      <c r="CH544" s="45"/>
      <c r="CI544" s="45"/>
      <c r="CJ544" s="45"/>
      <c r="CK544" s="45"/>
      <c r="CL544" s="45"/>
      <c r="CM544" s="45"/>
      <c r="CN544" s="45"/>
      <c r="CO544" s="45"/>
      <c r="CP544" s="45"/>
      <c r="CQ544" s="45"/>
      <c r="CR544" s="45"/>
      <c r="CS544" s="45"/>
      <c r="CT544" s="45"/>
      <c r="CU544" s="45"/>
      <c r="CV544" s="45"/>
      <c r="CW544" s="45"/>
      <c r="CX544" s="45"/>
      <c r="CY544" s="45"/>
      <c r="CZ544" s="45"/>
      <c r="DA544" s="45"/>
      <c r="DB544" s="45"/>
      <c r="DC544" s="45"/>
      <c r="DD544" s="45"/>
      <c r="DE544" s="45"/>
      <c r="DF544" s="45"/>
      <c r="DG544" s="45"/>
      <c r="DH544" s="45"/>
      <c r="DI544" s="45"/>
      <c r="DJ544" s="45"/>
      <c r="DK544" s="45"/>
      <c r="DL544" s="45"/>
      <c r="DM544" s="45"/>
      <c r="DN544" s="45"/>
      <c r="DO544" s="45"/>
      <c r="DP544" s="45"/>
      <c r="DQ544" s="45"/>
      <c r="DR544" s="45"/>
      <c r="DS544" s="45"/>
      <c r="DT544" s="45"/>
      <c r="DU544" s="45"/>
      <c r="DV544" s="45"/>
      <c r="DW544" s="45"/>
      <c r="DX544" s="45"/>
      <c r="DY544" s="45"/>
      <c r="DZ544" s="45"/>
      <c r="EA544" s="45"/>
      <c r="EB544" s="45"/>
      <c r="EC544" s="45"/>
      <c r="ED544" s="45"/>
      <c r="EE544" s="45"/>
      <c r="EF544" s="45"/>
      <c r="EG544" s="45"/>
      <c r="EH544" s="45"/>
      <c r="EI544" s="45"/>
      <c r="EJ544" s="45"/>
      <c r="EK544" s="45"/>
      <c r="EL544" s="45"/>
      <c r="EM544" s="45"/>
      <c r="EN544" s="45"/>
      <c r="EO544" s="45"/>
      <c r="EP544" s="45"/>
      <c r="EQ544" s="45"/>
      <c r="ER544" s="45"/>
      <c r="ES544" s="45"/>
      <c r="ET544" s="45"/>
      <c r="EU544" s="45"/>
      <c r="EV544" s="45"/>
      <c r="EW544" s="45"/>
      <c r="EX544" s="45"/>
      <c r="EY544" s="45"/>
      <c r="EZ544" s="45"/>
      <c r="FA544" s="45"/>
      <c r="FB544" s="45"/>
      <c r="FC544" s="45"/>
      <c r="FD544" s="45"/>
      <c r="FE544" s="45"/>
      <c r="FF544" s="45"/>
      <c r="FG544" s="45"/>
      <c r="FH544" s="45"/>
      <c r="FI544" s="45"/>
      <c r="FJ544" s="45"/>
      <c r="FK544" s="45"/>
      <c r="FL544" s="45"/>
      <c r="FM544" s="45"/>
      <c r="FN544" s="45"/>
      <c r="FO544" s="45"/>
      <c r="FP544" s="45"/>
      <c r="FQ544" s="45"/>
      <c r="FR544" s="45"/>
      <c r="FS544" s="45"/>
      <c r="FT544" s="45"/>
      <c r="FU544" s="45"/>
      <c r="FV544" s="45"/>
      <c r="FW544" s="45"/>
      <c r="FX544" s="45"/>
      <c r="FY544" s="45"/>
      <c r="FZ544" s="45"/>
      <c r="GA544" s="45"/>
      <c r="GB544" s="45"/>
      <c r="GC544" s="45"/>
      <c r="GD544" s="45"/>
      <c r="GE544" s="45"/>
      <c r="GF544" s="45"/>
      <c r="GG544" s="45"/>
      <c r="GH544" s="45"/>
      <c r="GI544" s="45"/>
      <c r="GJ544" s="45"/>
      <c r="GK544" s="45"/>
      <c r="GL544" s="45"/>
      <c r="GM544" s="45"/>
      <c r="GN544" s="45"/>
      <c r="GO544" s="45"/>
      <c r="GP544" s="45"/>
      <c r="GQ544" s="45"/>
      <c r="GR544" s="45"/>
      <c r="GS544" s="45"/>
      <c r="GT544" s="45"/>
      <c r="GU544" s="45"/>
      <c r="GV544" s="45"/>
      <c r="GW544" s="45"/>
      <c r="GX544" s="45"/>
      <c r="GY544" s="45"/>
      <c r="GZ544" s="45"/>
      <c r="HA544" s="45"/>
      <c r="HB544" s="45"/>
      <c r="HC544" s="45"/>
      <c r="HD544" s="45"/>
      <c r="HE544" s="45"/>
      <c r="HF544" s="45"/>
      <c r="HG544" s="45"/>
      <c r="HH544" s="45"/>
      <c r="HI544" s="45"/>
      <c r="HJ544" s="45"/>
      <c r="HK544" s="45"/>
      <c r="HL544" s="45"/>
      <c r="HM544" s="45"/>
      <c r="HN544" s="45"/>
      <c r="HO544" s="45"/>
      <c r="HP544" s="45"/>
      <c r="HQ544" s="45"/>
      <c r="HR544" s="45"/>
      <c r="HS544" s="45"/>
      <c r="HT544" s="45"/>
      <c r="HU544" s="45"/>
      <c r="HV544" s="45"/>
      <c r="HW544" s="45"/>
      <c r="HX544" s="45"/>
      <c r="HY544" s="45"/>
      <c r="HZ544" s="45"/>
      <c r="IA544" s="45"/>
      <c r="IB544" s="45"/>
      <c r="IC544" s="45"/>
      <c r="ID544" s="45"/>
      <c r="IE544" s="45"/>
    </row>
    <row r="545" spans="3:239" x14ac:dyDescent="0.25">
      <c r="C545" s="10"/>
      <c r="D545" s="10"/>
      <c r="E545" s="10"/>
      <c r="F545" s="10"/>
      <c r="G545" s="10"/>
      <c r="H545" s="10"/>
      <c r="I545" s="10"/>
      <c r="J545" s="10"/>
      <c r="BZ545" s="45"/>
      <c r="CA545" s="45"/>
      <c r="CB545" s="45"/>
      <c r="CC545" s="45"/>
      <c r="CD545" s="45"/>
      <c r="CE545" s="45"/>
      <c r="CF545" s="45"/>
      <c r="CG545" s="45"/>
      <c r="CH545" s="45"/>
      <c r="CI545" s="45"/>
      <c r="CJ545" s="45"/>
      <c r="CK545" s="45"/>
      <c r="CL545" s="45"/>
      <c r="CM545" s="45"/>
      <c r="CN545" s="45"/>
      <c r="CO545" s="45"/>
      <c r="CP545" s="45"/>
      <c r="CQ545" s="45"/>
      <c r="CR545" s="45"/>
      <c r="CS545" s="45"/>
      <c r="CT545" s="45"/>
      <c r="CU545" s="45"/>
      <c r="CV545" s="45"/>
      <c r="CW545" s="45"/>
      <c r="CX545" s="45"/>
      <c r="CY545" s="45"/>
      <c r="CZ545" s="45"/>
      <c r="DA545" s="45"/>
      <c r="DB545" s="45"/>
      <c r="DC545" s="45"/>
      <c r="DD545" s="45"/>
      <c r="DE545" s="45"/>
      <c r="DF545" s="45"/>
      <c r="DG545" s="45"/>
      <c r="DH545" s="45"/>
      <c r="DI545" s="45"/>
      <c r="DJ545" s="45"/>
      <c r="DK545" s="45"/>
      <c r="DL545" s="45"/>
      <c r="DM545" s="45"/>
      <c r="DN545" s="45"/>
      <c r="DO545" s="45"/>
      <c r="DP545" s="45"/>
      <c r="DQ545" s="45"/>
      <c r="DR545" s="45"/>
      <c r="DS545" s="45"/>
      <c r="DT545" s="45"/>
      <c r="DU545" s="45"/>
      <c r="DV545" s="45"/>
      <c r="DW545" s="45"/>
      <c r="DX545" s="45"/>
      <c r="DY545" s="45"/>
      <c r="DZ545" s="45"/>
      <c r="EA545" s="45"/>
      <c r="EB545" s="45"/>
      <c r="EC545" s="45"/>
      <c r="ED545" s="45"/>
      <c r="EE545" s="45"/>
      <c r="EF545" s="45"/>
      <c r="EG545" s="45"/>
      <c r="EH545" s="45"/>
      <c r="EI545" s="45"/>
      <c r="EJ545" s="45"/>
      <c r="EK545" s="45"/>
      <c r="EL545" s="45"/>
      <c r="EM545" s="45"/>
      <c r="EN545" s="45"/>
      <c r="EO545" s="45"/>
      <c r="EP545" s="45"/>
      <c r="EQ545" s="45"/>
      <c r="ER545" s="45"/>
      <c r="ES545" s="45"/>
      <c r="ET545" s="45"/>
      <c r="EU545" s="45"/>
      <c r="EV545" s="45"/>
      <c r="EW545" s="45"/>
      <c r="EX545" s="45"/>
      <c r="EY545" s="45"/>
      <c r="EZ545" s="45"/>
      <c r="FA545" s="45"/>
      <c r="FB545" s="45"/>
      <c r="FC545" s="45"/>
      <c r="FD545" s="45"/>
      <c r="FE545" s="45"/>
      <c r="FF545" s="45"/>
      <c r="FG545" s="45"/>
      <c r="FH545" s="45"/>
      <c r="FI545" s="45"/>
      <c r="FJ545" s="45"/>
      <c r="FK545" s="45"/>
      <c r="FL545" s="45"/>
      <c r="FM545" s="45"/>
      <c r="FN545" s="45"/>
      <c r="FO545" s="45"/>
      <c r="FP545" s="45"/>
      <c r="FQ545" s="45"/>
      <c r="FR545" s="45"/>
      <c r="FS545" s="45"/>
      <c r="FT545" s="45"/>
      <c r="FU545" s="45"/>
      <c r="FV545" s="45"/>
      <c r="FW545" s="45"/>
      <c r="FX545" s="45"/>
      <c r="FY545" s="45"/>
      <c r="FZ545" s="45"/>
      <c r="GA545" s="45"/>
      <c r="GB545" s="45"/>
      <c r="GC545" s="45"/>
      <c r="GD545" s="45"/>
      <c r="GE545" s="45"/>
      <c r="GF545" s="45"/>
      <c r="GG545" s="45"/>
      <c r="GH545" s="45"/>
      <c r="GI545" s="45"/>
      <c r="GJ545" s="45"/>
      <c r="GK545" s="45"/>
      <c r="GL545" s="45"/>
      <c r="GM545" s="45"/>
      <c r="GN545" s="45"/>
      <c r="GO545" s="45"/>
      <c r="GP545" s="45"/>
      <c r="GQ545" s="45"/>
      <c r="GR545" s="45"/>
      <c r="GS545" s="45"/>
      <c r="GT545" s="45"/>
      <c r="GU545" s="45"/>
      <c r="GV545" s="45"/>
      <c r="GW545" s="45"/>
      <c r="GX545" s="45"/>
      <c r="GY545" s="45"/>
      <c r="GZ545" s="45"/>
      <c r="HA545" s="45"/>
      <c r="HB545" s="45"/>
      <c r="HC545" s="45"/>
      <c r="HD545" s="45"/>
      <c r="HE545" s="45"/>
      <c r="HF545" s="45"/>
      <c r="HG545" s="45"/>
      <c r="HH545" s="45"/>
      <c r="HI545" s="45"/>
      <c r="HJ545" s="45"/>
      <c r="HK545" s="45"/>
      <c r="HL545" s="45"/>
      <c r="HM545" s="45"/>
      <c r="HN545" s="45"/>
      <c r="HO545" s="45"/>
      <c r="HP545" s="45"/>
      <c r="HQ545" s="45"/>
      <c r="HR545" s="45"/>
      <c r="HS545" s="45"/>
      <c r="HT545" s="45"/>
      <c r="HU545" s="45"/>
      <c r="HV545" s="45"/>
      <c r="HW545" s="45"/>
      <c r="HX545" s="45"/>
      <c r="HY545" s="45"/>
      <c r="HZ545" s="45"/>
      <c r="IA545" s="45"/>
      <c r="IB545" s="45"/>
      <c r="IC545" s="45"/>
      <c r="ID545" s="45"/>
      <c r="IE545" s="45"/>
    </row>
    <row r="546" spans="3:239" x14ac:dyDescent="0.25">
      <c r="C546" s="10"/>
      <c r="D546" s="10"/>
      <c r="E546" s="10"/>
      <c r="F546" s="10"/>
      <c r="G546" s="10"/>
      <c r="H546" s="10"/>
      <c r="I546" s="10"/>
      <c r="J546" s="10"/>
      <c r="BZ546" s="45"/>
      <c r="CA546" s="45"/>
      <c r="CB546" s="45"/>
      <c r="CC546" s="45"/>
      <c r="CD546" s="45"/>
      <c r="CE546" s="45"/>
      <c r="CF546" s="45"/>
      <c r="CG546" s="45"/>
      <c r="CH546" s="45"/>
      <c r="CI546" s="45"/>
      <c r="CJ546" s="45"/>
      <c r="CK546" s="45"/>
      <c r="CL546" s="45"/>
      <c r="CM546" s="45"/>
      <c r="CN546" s="45"/>
      <c r="CO546" s="45"/>
      <c r="CP546" s="45"/>
      <c r="CQ546" s="45"/>
      <c r="CR546" s="45"/>
      <c r="CS546" s="45"/>
      <c r="CT546" s="45"/>
      <c r="CU546" s="45"/>
      <c r="CV546" s="45"/>
      <c r="CW546" s="45"/>
      <c r="CX546" s="45"/>
      <c r="CY546" s="45"/>
      <c r="CZ546" s="45"/>
      <c r="DA546" s="45"/>
      <c r="DB546" s="45"/>
      <c r="DC546" s="45"/>
      <c r="DD546" s="45"/>
      <c r="DE546" s="45"/>
      <c r="DF546" s="45"/>
      <c r="DG546" s="45"/>
      <c r="DH546" s="45"/>
      <c r="DI546" s="45"/>
      <c r="DJ546" s="45"/>
      <c r="DK546" s="45"/>
      <c r="DL546" s="45"/>
      <c r="DM546" s="45"/>
      <c r="DN546" s="45"/>
      <c r="DO546" s="45"/>
      <c r="DP546" s="45"/>
      <c r="DQ546" s="45"/>
      <c r="DR546" s="45"/>
      <c r="DS546" s="45"/>
      <c r="DT546" s="45"/>
      <c r="DU546" s="45"/>
      <c r="DV546" s="45"/>
      <c r="DW546" s="45"/>
      <c r="DX546" s="45"/>
      <c r="DY546" s="45"/>
      <c r="DZ546" s="45"/>
      <c r="EA546" s="45"/>
      <c r="EB546" s="45"/>
      <c r="EC546" s="45"/>
      <c r="ED546" s="45"/>
      <c r="EE546" s="45"/>
      <c r="EF546" s="45"/>
      <c r="EG546" s="45"/>
      <c r="EH546" s="45"/>
      <c r="EI546" s="45"/>
      <c r="EJ546" s="45"/>
      <c r="EK546" s="45"/>
      <c r="EL546" s="45"/>
      <c r="EM546" s="45"/>
      <c r="EN546" s="45"/>
      <c r="EO546" s="45"/>
      <c r="EP546" s="45"/>
      <c r="EQ546" s="45"/>
      <c r="ER546" s="45"/>
      <c r="ES546" s="45"/>
      <c r="ET546" s="45"/>
      <c r="EU546" s="45"/>
      <c r="EV546" s="45"/>
      <c r="EW546" s="45"/>
      <c r="EX546" s="45"/>
      <c r="EY546" s="45"/>
      <c r="EZ546" s="45"/>
      <c r="FA546" s="45"/>
      <c r="FB546" s="45"/>
      <c r="FC546" s="45"/>
      <c r="FD546" s="45"/>
      <c r="FE546" s="45"/>
      <c r="FF546" s="45"/>
      <c r="FG546" s="45"/>
      <c r="FH546" s="45"/>
      <c r="FI546" s="45"/>
      <c r="FJ546" s="45"/>
      <c r="FK546" s="45"/>
      <c r="FL546" s="45"/>
      <c r="FM546" s="45"/>
      <c r="FN546" s="45"/>
      <c r="FO546" s="45"/>
      <c r="FP546" s="45"/>
      <c r="FQ546" s="45"/>
      <c r="FR546" s="45"/>
      <c r="FS546" s="45"/>
      <c r="FT546" s="45"/>
      <c r="FU546" s="45"/>
      <c r="FV546" s="45"/>
      <c r="FW546" s="45"/>
      <c r="FX546" s="45"/>
      <c r="FY546" s="45"/>
      <c r="FZ546" s="45"/>
      <c r="GA546" s="45"/>
      <c r="GB546" s="45"/>
      <c r="GC546" s="45"/>
      <c r="GD546" s="45"/>
      <c r="GE546" s="45"/>
      <c r="GF546" s="45"/>
      <c r="GG546" s="45"/>
      <c r="GH546" s="45"/>
      <c r="GI546" s="45"/>
      <c r="GJ546" s="45"/>
      <c r="GK546" s="45"/>
      <c r="GL546" s="45"/>
      <c r="GM546" s="45"/>
      <c r="GN546" s="45"/>
      <c r="GO546" s="45"/>
      <c r="GP546" s="45"/>
      <c r="GQ546" s="45"/>
      <c r="GR546" s="45"/>
      <c r="GS546" s="45"/>
      <c r="GT546" s="45"/>
      <c r="GU546" s="45"/>
      <c r="GV546" s="45"/>
      <c r="GW546" s="45"/>
      <c r="GX546" s="45"/>
      <c r="GY546" s="45"/>
      <c r="GZ546" s="45"/>
      <c r="HA546" s="45"/>
      <c r="HB546" s="45"/>
      <c r="HC546" s="45"/>
      <c r="HD546" s="45"/>
      <c r="HE546" s="45"/>
      <c r="HF546" s="45"/>
      <c r="HG546" s="45"/>
      <c r="HH546" s="45"/>
      <c r="HI546" s="45"/>
      <c r="HJ546" s="45"/>
      <c r="HK546" s="45"/>
      <c r="HL546" s="45"/>
      <c r="HM546" s="45"/>
      <c r="HN546" s="45"/>
      <c r="HO546" s="45"/>
      <c r="HP546" s="45"/>
      <c r="HQ546" s="45"/>
      <c r="HR546" s="45"/>
      <c r="HS546" s="45"/>
      <c r="HT546" s="45"/>
      <c r="HU546" s="45"/>
      <c r="HV546" s="45"/>
      <c r="HW546" s="45"/>
      <c r="HX546" s="45"/>
      <c r="HY546" s="45"/>
      <c r="HZ546" s="45"/>
      <c r="IA546" s="45"/>
      <c r="IB546" s="45"/>
      <c r="IC546" s="45"/>
      <c r="ID546" s="45"/>
      <c r="IE546" s="45"/>
    </row>
    <row r="547" spans="3:239" x14ac:dyDescent="0.25">
      <c r="C547" s="10"/>
      <c r="D547" s="10"/>
      <c r="E547" s="10"/>
      <c r="F547" s="10"/>
      <c r="G547" s="10"/>
      <c r="H547" s="10"/>
      <c r="I547" s="10"/>
      <c r="J547" s="10"/>
      <c r="BZ547" s="45"/>
      <c r="CA547" s="45"/>
      <c r="CB547" s="45"/>
      <c r="CC547" s="45"/>
      <c r="CD547" s="45"/>
      <c r="CE547" s="45"/>
      <c r="CF547" s="45"/>
      <c r="CG547" s="45"/>
      <c r="CH547" s="45"/>
      <c r="CI547" s="45"/>
      <c r="CJ547" s="45"/>
      <c r="CK547" s="45"/>
      <c r="CL547" s="45"/>
      <c r="CM547" s="45"/>
      <c r="CN547" s="45"/>
      <c r="CO547" s="45"/>
      <c r="CP547" s="45"/>
      <c r="CQ547" s="45"/>
      <c r="CR547" s="45"/>
      <c r="CS547" s="45"/>
      <c r="CT547" s="45"/>
      <c r="CU547" s="45"/>
      <c r="CV547" s="45"/>
      <c r="CW547" s="45"/>
      <c r="CX547" s="45"/>
      <c r="CY547" s="45"/>
      <c r="CZ547" s="45"/>
      <c r="DA547" s="45"/>
      <c r="DB547" s="45"/>
      <c r="DC547" s="45"/>
      <c r="DD547" s="45"/>
      <c r="DE547" s="45"/>
      <c r="DF547" s="45"/>
      <c r="DG547" s="45"/>
      <c r="DH547" s="45"/>
      <c r="DI547" s="45"/>
      <c r="DJ547" s="45"/>
      <c r="DK547" s="45"/>
      <c r="DL547" s="45"/>
      <c r="DM547" s="45"/>
      <c r="DN547" s="45"/>
      <c r="DO547" s="45"/>
      <c r="DP547" s="45"/>
      <c r="DQ547" s="45"/>
      <c r="DR547" s="45"/>
      <c r="DS547" s="45"/>
      <c r="DT547" s="45"/>
      <c r="DU547" s="45"/>
      <c r="DV547" s="45"/>
      <c r="DW547" s="45"/>
      <c r="DX547" s="45"/>
      <c r="DY547" s="45"/>
      <c r="DZ547" s="45"/>
      <c r="EA547" s="45"/>
      <c r="EB547" s="45"/>
      <c r="EC547" s="45"/>
      <c r="ED547" s="45"/>
      <c r="EE547" s="45"/>
      <c r="EF547" s="45"/>
      <c r="EG547" s="45"/>
      <c r="EH547" s="45"/>
      <c r="EI547" s="45"/>
      <c r="EJ547" s="45"/>
      <c r="EK547" s="45"/>
      <c r="EL547" s="45"/>
      <c r="EM547" s="45"/>
      <c r="EN547" s="45"/>
      <c r="EO547" s="45"/>
      <c r="EP547" s="45"/>
      <c r="EQ547" s="45"/>
      <c r="ER547" s="45"/>
      <c r="ES547" s="45"/>
      <c r="ET547" s="45"/>
      <c r="EU547" s="45"/>
      <c r="EV547" s="45"/>
      <c r="EW547" s="45"/>
      <c r="EX547" s="45"/>
      <c r="EY547" s="45"/>
      <c r="EZ547" s="45"/>
      <c r="FA547" s="45"/>
      <c r="FB547" s="45"/>
      <c r="FC547" s="45"/>
      <c r="FD547" s="45"/>
      <c r="FE547" s="45"/>
      <c r="FF547" s="45"/>
      <c r="FG547" s="45"/>
      <c r="FH547" s="45"/>
      <c r="FI547" s="45"/>
      <c r="FJ547" s="45"/>
      <c r="FK547" s="45"/>
      <c r="FL547" s="45"/>
      <c r="FM547" s="45"/>
      <c r="FN547" s="45"/>
      <c r="FO547" s="45"/>
      <c r="FP547" s="45"/>
      <c r="FQ547" s="45"/>
      <c r="FR547" s="45"/>
      <c r="FS547" s="45"/>
      <c r="FT547" s="45"/>
      <c r="FU547" s="45"/>
      <c r="FV547" s="45"/>
      <c r="FW547" s="45"/>
      <c r="FX547" s="45"/>
      <c r="FY547" s="45"/>
      <c r="FZ547" s="45"/>
      <c r="GA547" s="45"/>
      <c r="GB547" s="45"/>
      <c r="GC547" s="45"/>
      <c r="GD547" s="45"/>
      <c r="GE547" s="45"/>
      <c r="GF547" s="45"/>
      <c r="GG547" s="45"/>
      <c r="GH547" s="45"/>
      <c r="GI547" s="45"/>
      <c r="GJ547" s="45"/>
      <c r="GK547" s="45"/>
      <c r="GL547" s="45"/>
      <c r="GM547" s="45"/>
      <c r="GN547" s="45"/>
      <c r="GO547" s="45"/>
      <c r="GP547" s="45"/>
      <c r="GQ547" s="45"/>
      <c r="GR547" s="45"/>
      <c r="GS547" s="45"/>
      <c r="GT547" s="45"/>
      <c r="GU547" s="45"/>
      <c r="GV547" s="45"/>
      <c r="GW547" s="45"/>
      <c r="GX547" s="45"/>
      <c r="GY547" s="45"/>
      <c r="GZ547" s="45"/>
      <c r="HA547" s="45"/>
      <c r="HB547" s="45"/>
      <c r="HC547" s="45"/>
      <c r="HD547" s="45"/>
      <c r="HE547" s="45"/>
      <c r="HF547" s="45"/>
      <c r="HG547" s="45"/>
      <c r="HH547" s="45"/>
      <c r="HI547" s="45"/>
      <c r="HJ547" s="45"/>
      <c r="HK547" s="45"/>
      <c r="HL547" s="45"/>
      <c r="HM547" s="45"/>
      <c r="HN547" s="45"/>
      <c r="HO547" s="45"/>
      <c r="HP547" s="45"/>
      <c r="HQ547" s="45"/>
      <c r="HR547" s="45"/>
      <c r="HS547" s="45"/>
      <c r="HT547" s="45"/>
      <c r="HU547" s="45"/>
      <c r="HV547" s="45"/>
      <c r="HW547" s="45"/>
      <c r="HX547" s="45"/>
      <c r="HY547" s="45"/>
      <c r="HZ547" s="45"/>
      <c r="IA547" s="45"/>
      <c r="IB547" s="45"/>
      <c r="IC547" s="45"/>
      <c r="ID547" s="45"/>
      <c r="IE547" s="45"/>
    </row>
    <row r="548" spans="3:239" x14ac:dyDescent="0.25">
      <c r="C548" s="10"/>
      <c r="D548" s="10"/>
      <c r="E548" s="10"/>
      <c r="F548" s="10"/>
      <c r="G548" s="10"/>
      <c r="H548" s="10"/>
      <c r="I548" s="10"/>
      <c r="J548" s="10"/>
      <c r="BZ548" s="45"/>
      <c r="CA548" s="45"/>
      <c r="CB548" s="45"/>
      <c r="CC548" s="45"/>
      <c r="CD548" s="45"/>
      <c r="CE548" s="45"/>
      <c r="CF548" s="45"/>
      <c r="CG548" s="45"/>
      <c r="CH548" s="45"/>
      <c r="CI548" s="45"/>
      <c r="CJ548" s="45"/>
      <c r="CK548" s="45"/>
      <c r="CL548" s="45"/>
      <c r="CM548" s="45"/>
      <c r="CN548" s="45"/>
      <c r="CO548" s="45"/>
      <c r="CP548" s="45"/>
      <c r="CQ548" s="45"/>
      <c r="CR548" s="45"/>
      <c r="CS548" s="45"/>
      <c r="CT548" s="45"/>
      <c r="CU548" s="45"/>
      <c r="CV548" s="45"/>
      <c r="CW548" s="45"/>
      <c r="CX548" s="45"/>
      <c r="CY548" s="45"/>
      <c r="CZ548" s="45"/>
      <c r="DA548" s="45"/>
      <c r="DB548" s="45"/>
      <c r="DC548" s="45"/>
      <c r="DD548" s="45"/>
      <c r="DE548" s="45"/>
      <c r="DF548" s="45"/>
      <c r="DG548" s="45"/>
      <c r="DH548" s="45"/>
      <c r="DI548" s="45"/>
      <c r="DJ548" s="45"/>
      <c r="DK548" s="45"/>
      <c r="DL548" s="45"/>
      <c r="DM548" s="45"/>
      <c r="DN548" s="45"/>
      <c r="DO548" s="45"/>
      <c r="DP548" s="45"/>
      <c r="DQ548" s="45"/>
      <c r="DR548" s="45"/>
      <c r="DS548" s="45"/>
      <c r="DT548" s="45"/>
      <c r="DU548" s="45"/>
      <c r="DV548" s="45"/>
      <c r="DW548" s="45"/>
      <c r="DX548" s="45"/>
      <c r="DY548" s="45"/>
      <c r="DZ548" s="45"/>
      <c r="EA548" s="45"/>
      <c r="EB548" s="45"/>
      <c r="EC548" s="45"/>
      <c r="ED548" s="45"/>
      <c r="EE548" s="45"/>
      <c r="EF548" s="45"/>
      <c r="EG548" s="45"/>
      <c r="EH548" s="45"/>
      <c r="EI548" s="45"/>
      <c r="EJ548" s="45"/>
      <c r="EK548" s="45"/>
      <c r="EL548" s="45"/>
      <c r="EM548" s="45"/>
      <c r="EN548" s="45"/>
      <c r="EO548" s="45"/>
      <c r="EP548" s="45"/>
      <c r="EQ548" s="45"/>
      <c r="ER548" s="45"/>
      <c r="ES548" s="45"/>
      <c r="ET548" s="45"/>
      <c r="EU548" s="45"/>
      <c r="EV548" s="45"/>
      <c r="EW548" s="45"/>
      <c r="EX548" s="45"/>
      <c r="EY548" s="45"/>
      <c r="EZ548" s="45"/>
      <c r="FA548" s="45"/>
      <c r="FB548" s="45"/>
      <c r="FC548" s="45"/>
      <c r="FD548" s="45"/>
      <c r="FE548" s="45"/>
      <c r="FF548" s="45"/>
      <c r="FG548" s="45"/>
      <c r="FH548" s="45"/>
      <c r="FI548" s="45"/>
      <c r="FJ548" s="45"/>
      <c r="FK548" s="45"/>
      <c r="FL548" s="45"/>
      <c r="FM548" s="45"/>
      <c r="FN548" s="45"/>
      <c r="FO548" s="45"/>
      <c r="FP548" s="45"/>
      <c r="FQ548" s="45"/>
      <c r="FR548" s="45"/>
      <c r="FS548" s="45"/>
      <c r="FT548" s="45"/>
      <c r="FU548" s="45"/>
      <c r="FV548" s="45"/>
      <c r="FW548" s="45"/>
      <c r="FX548" s="45"/>
      <c r="FY548" s="45"/>
      <c r="FZ548" s="45"/>
      <c r="GA548" s="45"/>
      <c r="GB548" s="45"/>
      <c r="GC548" s="45"/>
      <c r="GD548" s="45"/>
      <c r="GE548" s="45"/>
      <c r="GF548" s="45"/>
      <c r="GG548" s="45"/>
      <c r="GH548" s="45"/>
      <c r="GI548" s="45"/>
      <c r="GJ548" s="45"/>
      <c r="GK548" s="45"/>
      <c r="GL548" s="45"/>
      <c r="GM548" s="45"/>
      <c r="GN548" s="45"/>
      <c r="GO548" s="45"/>
      <c r="GP548" s="45"/>
      <c r="GQ548" s="45"/>
      <c r="GR548" s="45"/>
      <c r="GS548" s="45"/>
      <c r="GT548" s="45"/>
      <c r="GU548" s="45"/>
      <c r="GV548" s="45"/>
      <c r="GW548" s="45"/>
      <c r="GX548" s="45"/>
      <c r="GY548" s="45"/>
      <c r="GZ548" s="45"/>
      <c r="HA548" s="45"/>
      <c r="HB548" s="45"/>
      <c r="HC548" s="45"/>
      <c r="HD548" s="45"/>
      <c r="HE548" s="45"/>
      <c r="HF548" s="45"/>
      <c r="HG548" s="45"/>
      <c r="HH548" s="45"/>
      <c r="HI548" s="45"/>
      <c r="HJ548" s="45"/>
      <c r="HK548" s="45"/>
      <c r="HL548" s="45"/>
      <c r="HM548" s="45"/>
      <c r="HN548" s="45"/>
      <c r="HO548" s="45"/>
      <c r="HP548" s="45"/>
      <c r="HQ548" s="45"/>
      <c r="HR548" s="45"/>
      <c r="HS548" s="45"/>
      <c r="HT548" s="45"/>
      <c r="HU548" s="45"/>
      <c r="HV548" s="45"/>
      <c r="HW548" s="45"/>
      <c r="HX548" s="45"/>
      <c r="HY548" s="45"/>
      <c r="HZ548" s="45"/>
      <c r="IA548" s="45"/>
      <c r="IB548" s="45"/>
      <c r="IC548" s="45"/>
      <c r="ID548" s="45"/>
      <c r="IE548" s="45"/>
    </row>
    <row r="549" spans="3:239" x14ac:dyDescent="0.25">
      <c r="C549" s="10"/>
      <c r="D549" s="10"/>
      <c r="E549" s="10"/>
      <c r="F549" s="10"/>
      <c r="G549" s="10"/>
      <c r="H549" s="10"/>
      <c r="I549" s="10"/>
      <c r="J549" s="10"/>
      <c r="BZ549" s="45"/>
      <c r="CA549" s="45"/>
      <c r="CB549" s="45"/>
      <c r="CC549" s="45"/>
      <c r="CD549" s="45"/>
      <c r="CE549" s="45"/>
      <c r="CF549" s="45"/>
      <c r="CG549" s="45"/>
      <c r="CH549" s="45"/>
      <c r="CI549" s="45"/>
      <c r="CJ549" s="45"/>
      <c r="CK549" s="45"/>
      <c r="CL549" s="45"/>
      <c r="CM549" s="45"/>
      <c r="CN549" s="45"/>
      <c r="CO549" s="45"/>
      <c r="CP549" s="45"/>
      <c r="CQ549" s="45"/>
      <c r="CR549" s="45"/>
      <c r="CS549" s="45"/>
      <c r="CT549" s="45"/>
      <c r="CU549" s="45"/>
      <c r="CV549" s="45"/>
      <c r="CW549" s="45"/>
      <c r="CX549" s="45"/>
      <c r="CY549" s="45"/>
      <c r="CZ549" s="45"/>
      <c r="DA549" s="45"/>
      <c r="DB549" s="45"/>
      <c r="DC549" s="45"/>
      <c r="DD549" s="45"/>
      <c r="DE549" s="45"/>
      <c r="DF549" s="45"/>
      <c r="DG549" s="45"/>
      <c r="DH549" s="45"/>
      <c r="DI549" s="45"/>
      <c r="DJ549" s="45"/>
      <c r="DK549" s="45"/>
      <c r="DL549" s="45"/>
      <c r="DM549" s="45"/>
      <c r="DN549" s="45"/>
      <c r="DO549" s="45"/>
      <c r="DP549" s="45"/>
      <c r="DQ549" s="45"/>
      <c r="DR549" s="45"/>
      <c r="DS549" s="45"/>
      <c r="DT549" s="45"/>
      <c r="DU549" s="45"/>
      <c r="DV549" s="45"/>
      <c r="DW549" s="45"/>
      <c r="DX549" s="45"/>
      <c r="DY549" s="45"/>
      <c r="DZ549" s="45"/>
      <c r="EA549" s="45"/>
      <c r="EB549" s="45"/>
      <c r="EC549" s="45"/>
      <c r="ED549" s="45"/>
      <c r="EE549" s="45"/>
      <c r="EF549" s="45"/>
      <c r="EG549" s="45"/>
      <c r="EH549" s="45"/>
      <c r="EI549" s="45"/>
      <c r="EJ549" s="45"/>
      <c r="EK549" s="45"/>
      <c r="EL549" s="45"/>
      <c r="EM549" s="45"/>
      <c r="EN549" s="45"/>
      <c r="EO549" s="45"/>
      <c r="EP549" s="45"/>
      <c r="EQ549" s="45"/>
      <c r="ER549" s="45"/>
      <c r="ES549" s="45"/>
      <c r="ET549" s="45"/>
      <c r="EU549" s="45"/>
      <c r="EV549" s="45"/>
      <c r="EW549" s="45"/>
      <c r="EX549" s="45"/>
      <c r="EY549" s="45"/>
      <c r="EZ549" s="45"/>
      <c r="FA549" s="45"/>
      <c r="FB549" s="45"/>
      <c r="FC549" s="45"/>
      <c r="FD549" s="45"/>
      <c r="FE549" s="45"/>
      <c r="FF549" s="45"/>
      <c r="FG549" s="45"/>
      <c r="FH549" s="45"/>
      <c r="FI549" s="45"/>
      <c r="FJ549" s="45"/>
      <c r="FK549" s="45"/>
      <c r="FL549" s="45"/>
      <c r="FM549" s="45"/>
      <c r="FN549" s="45"/>
      <c r="FO549" s="45"/>
      <c r="FP549" s="45"/>
      <c r="FQ549" s="45"/>
      <c r="FR549" s="45"/>
      <c r="FS549" s="45"/>
      <c r="FT549" s="45"/>
      <c r="FU549" s="45"/>
      <c r="FV549" s="45"/>
      <c r="FW549" s="45"/>
      <c r="FX549" s="45"/>
      <c r="FY549" s="45"/>
      <c r="FZ549" s="45"/>
      <c r="GA549" s="45"/>
      <c r="GB549" s="45"/>
      <c r="GC549" s="45"/>
      <c r="GD549" s="45"/>
      <c r="GE549" s="45"/>
      <c r="GF549" s="45"/>
      <c r="GG549" s="45"/>
      <c r="GH549" s="45"/>
      <c r="GI549" s="45"/>
      <c r="GJ549" s="45"/>
      <c r="GK549" s="45"/>
      <c r="GL549" s="45"/>
      <c r="GM549" s="45"/>
      <c r="GN549" s="45"/>
      <c r="GO549" s="45"/>
      <c r="GP549" s="45"/>
      <c r="GQ549" s="45"/>
      <c r="GR549" s="45"/>
      <c r="GS549" s="45"/>
      <c r="GT549" s="45"/>
      <c r="GU549" s="45"/>
      <c r="GV549" s="45"/>
      <c r="GW549" s="45"/>
      <c r="GX549" s="45"/>
      <c r="GY549" s="45"/>
      <c r="GZ549" s="45"/>
      <c r="HA549" s="45"/>
      <c r="HB549" s="45"/>
      <c r="HC549" s="45"/>
      <c r="HD549" s="45"/>
      <c r="HE549" s="45"/>
      <c r="HF549" s="45"/>
      <c r="HG549" s="45"/>
      <c r="HH549" s="45"/>
      <c r="HI549" s="45"/>
      <c r="HJ549" s="45"/>
      <c r="HK549" s="45"/>
      <c r="HL549" s="45"/>
      <c r="HM549" s="45"/>
      <c r="HN549" s="45"/>
      <c r="HO549" s="45"/>
      <c r="HP549" s="45"/>
      <c r="HQ549" s="45"/>
      <c r="HR549" s="45"/>
      <c r="HS549" s="45"/>
      <c r="HT549" s="45"/>
      <c r="HU549" s="45"/>
      <c r="HV549" s="45"/>
      <c r="HW549" s="45"/>
      <c r="HX549" s="45"/>
      <c r="HY549" s="45"/>
      <c r="HZ549" s="45"/>
      <c r="IA549" s="45"/>
      <c r="IB549" s="45"/>
      <c r="IC549" s="45"/>
      <c r="ID549" s="45"/>
      <c r="IE549" s="45"/>
    </row>
    <row r="550" spans="3:239" x14ac:dyDescent="0.25">
      <c r="C550" s="10"/>
      <c r="D550" s="10"/>
      <c r="E550" s="10"/>
      <c r="F550" s="10"/>
      <c r="G550" s="10"/>
      <c r="H550" s="10"/>
      <c r="I550" s="10"/>
      <c r="J550" s="10"/>
      <c r="BZ550" s="45"/>
      <c r="CA550" s="45"/>
      <c r="CB550" s="45"/>
      <c r="CC550" s="45"/>
      <c r="CD550" s="45"/>
      <c r="CE550" s="45"/>
      <c r="CF550" s="45"/>
      <c r="CG550" s="45"/>
      <c r="CH550" s="45"/>
      <c r="CI550" s="45"/>
      <c r="CJ550" s="45"/>
      <c r="CK550" s="45"/>
      <c r="CL550" s="45"/>
      <c r="CM550" s="45"/>
      <c r="CN550" s="45"/>
      <c r="CO550" s="45"/>
      <c r="CP550" s="45"/>
      <c r="CQ550" s="45"/>
      <c r="CR550" s="45"/>
      <c r="CS550" s="45"/>
      <c r="CT550" s="45"/>
      <c r="CU550" s="45"/>
      <c r="CV550" s="45"/>
      <c r="CW550" s="45"/>
      <c r="CX550" s="45"/>
      <c r="CY550" s="45"/>
      <c r="CZ550" s="45"/>
      <c r="DA550" s="45"/>
      <c r="DB550" s="45"/>
      <c r="DC550" s="45"/>
      <c r="DD550" s="45"/>
      <c r="DE550" s="45"/>
      <c r="DF550" s="45"/>
      <c r="DG550" s="45"/>
      <c r="DH550" s="45"/>
      <c r="DI550" s="45"/>
      <c r="DJ550" s="45"/>
      <c r="DK550" s="45"/>
      <c r="DL550" s="45"/>
      <c r="DM550" s="45"/>
      <c r="DN550" s="45"/>
      <c r="DO550" s="45"/>
      <c r="DP550" s="45"/>
      <c r="DQ550" s="45"/>
      <c r="DR550" s="45"/>
      <c r="DS550" s="45"/>
      <c r="DT550" s="45"/>
      <c r="DU550" s="45"/>
      <c r="DV550" s="45"/>
      <c r="DW550" s="45"/>
      <c r="DX550" s="45"/>
      <c r="DY550" s="45"/>
      <c r="DZ550" s="45"/>
      <c r="EA550" s="45"/>
      <c r="EB550" s="45"/>
      <c r="EC550" s="45"/>
      <c r="ED550" s="45"/>
      <c r="EE550" s="45"/>
      <c r="EF550" s="45"/>
      <c r="EG550" s="45"/>
      <c r="EH550" s="45"/>
      <c r="EI550" s="45"/>
      <c r="EJ550" s="45"/>
      <c r="EK550" s="45"/>
      <c r="EL550" s="45"/>
      <c r="EM550" s="45"/>
      <c r="EN550" s="45"/>
      <c r="EO550" s="45"/>
      <c r="EP550" s="45"/>
      <c r="EQ550" s="45"/>
      <c r="ER550" s="45"/>
      <c r="ES550" s="45"/>
      <c r="ET550" s="45"/>
      <c r="EU550" s="45"/>
      <c r="EV550" s="45"/>
      <c r="EW550" s="45"/>
      <c r="EX550" s="45"/>
      <c r="EY550" s="45"/>
      <c r="EZ550" s="45"/>
      <c r="FA550" s="45"/>
      <c r="FB550" s="45"/>
      <c r="FC550" s="45"/>
      <c r="FD550" s="45"/>
      <c r="FE550" s="45"/>
      <c r="FF550" s="45"/>
      <c r="FG550" s="45"/>
      <c r="FH550" s="45"/>
      <c r="FI550" s="45"/>
      <c r="FJ550" s="45"/>
      <c r="FK550" s="45"/>
      <c r="FL550" s="45"/>
      <c r="FM550" s="45"/>
      <c r="FN550" s="45"/>
      <c r="FO550" s="45"/>
      <c r="FP550" s="45"/>
      <c r="FQ550" s="45"/>
      <c r="FR550" s="45"/>
      <c r="FS550" s="45"/>
      <c r="FT550" s="45"/>
      <c r="FU550" s="45"/>
      <c r="FV550" s="45"/>
      <c r="FW550" s="45"/>
      <c r="FX550" s="45"/>
      <c r="FY550" s="45"/>
      <c r="FZ550" s="45"/>
      <c r="GA550" s="45"/>
      <c r="GB550" s="45"/>
      <c r="GC550" s="45"/>
      <c r="GD550" s="45"/>
      <c r="GE550" s="45"/>
      <c r="GF550" s="45"/>
      <c r="GG550" s="45"/>
      <c r="GH550" s="45"/>
      <c r="GI550" s="45"/>
      <c r="GJ550" s="45"/>
      <c r="GK550" s="45"/>
      <c r="GL550" s="45"/>
      <c r="GM550" s="45"/>
      <c r="GN550" s="45"/>
      <c r="GO550" s="45"/>
      <c r="GP550" s="45"/>
      <c r="GQ550" s="45"/>
      <c r="GR550" s="45"/>
      <c r="GS550" s="45"/>
      <c r="GT550" s="45"/>
      <c r="GU550" s="45"/>
      <c r="GV550" s="45"/>
      <c r="GW550" s="45"/>
      <c r="GX550" s="45"/>
      <c r="GY550" s="45"/>
      <c r="GZ550" s="45"/>
      <c r="HA550" s="45"/>
      <c r="HB550" s="45"/>
      <c r="HC550" s="45"/>
      <c r="HD550" s="45"/>
      <c r="HE550" s="45"/>
      <c r="HF550" s="45"/>
      <c r="HG550" s="45"/>
      <c r="HH550" s="45"/>
      <c r="HI550" s="45"/>
      <c r="HJ550" s="45"/>
      <c r="HK550" s="45"/>
      <c r="HL550" s="45"/>
      <c r="HM550" s="45"/>
      <c r="HN550" s="45"/>
      <c r="HO550" s="45"/>
      <c r="HP550" s="45"/>
      <c r="HQ550" s="45"/>
      <c r="HR550" s="45"/>
      <c r="HS550" s="45"/>
      <c r="HT550" s="45"/>
      <c r="HU550" s="45"/>
      <c r="HV550" s="45"/>
      <c r="HW550" s="45"/>
      <c r="HX550" s="45"/>
      <c r="HY550" s="45"/>
      <c r="HZ550" s="45"/>
      <c r="IA550" s="45"/>
      <c r="IB550" s="45"/>
      <c r="IC550" s="45"/>
      <c r="ID550" s="45"/>
      <c r="IE550" s="45"/>
    </row>
    <row r="551" spans="3:239" x14ac:dyDescent="0.25">
      <c r="C551" s="10"/>
      <c r="D551" s="10"/>
      <c r="E551" s="10"/>
      <c r="F551" s="10"/>
      <c r="G551" s="10"/>
      <c r="H551" s="10"/>
      <c r="I551" s="10"/>
      <c r="J551" s="10"/>
      <c r="BZ551" s="45"/>
      <c r="CA551" s="45"/>
      <c r="CB551" s="45"/>
      <c r="CC551" s="45"/>
      <c r="CD551" s="45"/>
      <c r="CE551" s="45"/>
      <c r="CF551" s="45"/>
      <c r="CG551" s="45"/>
      <c r="CH551" s="45"/>
      <c r="CI551" s="45"/>
      <c r="CJ551" s="45"/>
      <c r="CK551" s="45"/>
      <c r="CL551" s="45"/>
      <c r="CM551" s="45"/>
      <c r="CN551" s="45"/>
      <c r="CO551" s="45"/>
      <c r="CP551" s="45"/>
      <c r="CQ551" s="45"/>
      <c r="CR551" s="45"/>
      <c r="CS551" s="45"/>
      <c r="CT551" s="45"/>
      <c r="CU551" s="45"/>
      <c r="CV551" s="45"/>
      <c r="CW551" s="45"/>
      <c r="CX551" s="45"/>
      <c r="CY551" s="45"/>
      <c r="CZ551" s="45"/>
      <c r="DA551" s="45"/>
      <c r="DB551" s="45"/>
      <c r="DC551" s="45"/>
      <c r="DD551" s="45"/>
      <c r="DE551" s="45"/>
      <c r="DF551" s="45"/>
      <c r="DG551" s="45"/>
      <c r="DH551" s="45"/>
      <c r="DI551" s="45"/>
      <c r="DJ551" s="45"/>
      <c r="DK551" s="45"/>
      <c r="DL551" s="45"/>
      <c r="DM551" s="45"/>
      <c r="DN551" s="45"/>
      <c r="DO551" s="45"/>
      <c r="DP551" s="45"/>
      <c r="DQ551" s="45"/>
      <c r="DR551" s="45"/>
      <c r="DS551" s="45"/>
      <c r="DT551" s="45"/>
      <c r="DU551" s="45"/>
      <c r="DV551" s="45"/>
      <c r="DW551" s="45"/>
      <c r="DX551" s="45"/>
      <c r="DY551" s="45"/>
      <c r="DZ551" s="45"/>
      <c r="EA551" s="45"/>
      <c r="EB551" s="45"/>
      <c r="EC551" s="45"/>
      <c r="ED551" s="45"/>
      <c r="EE551" s="45"/>
      <c r="EF551" s="45"/>
      <c r="EG551" s="45"/>
      <c r="EH551" s="45"/>
      <c r="EI551" s="45"/>
      <c r="EJ551" s="45"/>
      <c r="EK551" s="45"/>
      <c r="EL551" s="45"/>
      <c r="EM551" s="45"/>
      <c r="EN551" s="45"/>
      <c r="EO551" s="45"/>
      <c r="EP551" s="45"/>
      <c r="EQ551" s="45"/>
      <c r="ER551" s="45"/>
      <c r="ES551" s="45"/>
      <c r="ET551" s="45"/>
      <c r="EU551" s="45"/>
      <c r="EV551" s="45"/>
      <c r="EW551" s="45"/>
      <c r="EX551" s="45"/>
      <c r="EY551" s="45"/>
      <c r="EZ551" s="45"/>
      <c r="FA551" s="45"/>
      <c r="FB551" s="45"/>
      <c r="FC551" s="45"/>
      <c r="FD551" s="45"/>
      <c r="FE551" s="45"/>
      <c r="FF551" s="45"/>
      <c r="FG551" s="45"/>
      <c r="FH551" s="45"/>
      <c r="FI551" s="45"/>
      <c r="FJ551" s="45"/>
      <c r="FK551" s="45"/>
      <c r="FL551" s="45"/>
      <c r="FM551" s="45"/>
      <c r="FN551" s="45"/>
      <c r="FO551" s="45"/>
      <c r="FP551" s="45"/>
      <c r="FQ551" s="45"/>
      <c r="FR551" s="45"/>
      <c r="FS551" s="45"/>
      <c r="FT551" s="45"/>
      <c r="FU551" s="45"/>
      <c r="FV551" s="45"/>
      <c r="FW551" s="45"/>
      <c r="FX551" s="45"/>
      <c r="FY551" s="45"/>
      <c r="FZ551" s="45"/>
      <c r="GA551" s="45"/>
      <c r="GB551" s="45"/>
      <c r="GC551" s="45"/>
      <c r="GD551" s="45"/>
      <c r="GE551" s="45"/>
      <c r="GF551" s="45"/>
      <c r="GG551" s="45"/>
      <c r="GH551" s="45"/>
      <c r="GI551" s="45"/>
      <c r="GJ551" s="45"/>
      <c r="GK551" s="45"/>
      <c r="GL551" s="45"/>
      <c r="GM551" s="45"/>
      <c r="GN551" s="45"/>
      <c r="GO551" s="45"/>
      <c r="GP551" s="45"/>
      <c r="GQ551" s="45"/>
      <c r="GR551" s="45"/>
      <c r="GS551" s="45"/>
      <c r="GT551" s="45"/>
      <c r="GU551" s="45"/>
      <c r="GV551" s="45"/>
      <c r="GW551" s="45"/>
      <c r="GX551" s="45"/>
      <c r="GY551" s="45"/>
      <c r="GZ551" s="45"/>
      <c r="HA551" s="45"/>
      <c r="HB551" s="45"/>
      <c r="HC551" s="45"/>
      <c r="HD551" s="45"/>
      <c r="HE551" s="45"/>
      <c r="HF551" s="45"/>
      <c r="HG551" s="45"/>
      <c r="HH551" s="45"/>
      <c r="HI551" s="45"/>
      <c r="HJ551" s="45"/>
      <c r="HK551" s="45"/>
      <c r="HL551" s="45"/>
      <c r="HM551" s="45"/>
      <c r="HN551" s="45"/>
      <c r="HO551" s="45"/>
      <c r="HP551" s="45"/>
      <c r="HQ551" s="45"/>
      <c r="HR551" s="45"/>
      <c r="HS551" s="45"/>
      <c r="HT551" s="45"/>
      <c r="HU551" s="45"/>
      <c r="HV551" s="45"/>
      <c r="HW551" s="45"/>
      <c r="HX551" s="45"/>
      <c r="HY551" s="45"/>
      <c r="HZ551" s="45"/>
      <c r="IA551" s="45"/>
      <c r="IB551" s="45"/>
      <c r="IC551" s="45"/>
      <c r="ID551" s="45"/>
      <c r="IE551" s="45"/>
    </row>
    <row r="552" spans="3:239" x14ac:dyDescent="0.25">
      <c r="C552" s="10"/>
      <c r="D552" s="10"/>
      <c r="E552" s="10"/>
      <c r="F552" s="10"/>
      <c r="G552" s="10"/>
      <c r="H552" s="10"/>
      <c r="I552" s="10"/>
      <c r="J552" s="10"/>
      <c r="BZ552" s="45"/>
      <c r="CA552" s="45"/>
      <c r="CB552" s="45"/>
      <c r="CC552" s="45"/>
      <c r="CD552" s="45"/>
      <c r="CE552" s="45"/>
      <c r="CF552" s="45"/>
      <c r="CG552" s="45"/>
      <c r="CH552" s="45"/>
      <c r="CI552" s="45"/>
      <c r="CJ552" s="45"/>
      <c r="CK552" s="45"/>
      <c r="CL552" s="45"/>
      <c r="CM552" s="45"/>
      <c r="CN552" s="45"/>
      <c r="CO552" s="45"/>
      <c r="CP552" s="45"/>
      <c r="CQ552" s="45"/>
      <c r="CR552" s="45"/>
      <c r="CS552" s="45"/>
      <c r="CT552" s="45"/>
      <c r="CU552" s="45"/>
      <c r="CV552" s="45"/>
      <c r="CW552" s="45"/>
      <c r="CX552" s="45"/>
      <c r="CY552" s="45"/>
      <c r="CZ552" s="45"/>
      <c r="DA552" s="45"/>
      <c r="DB552" s="45"/>
      <c r="DC552" s="45"/>
      <c r="DD552" s="45"/>
      <c r="DE552" s="45"/>
      <c r="DF552" s="45"/>
      <c r="DG552" s="45"/>
      <c r="DH552" s="45"/>
      <c r="DI552" s="45"/>
      <c r="DJ552" s="45"/>
      <c r="DK552" s="45"/>
      <c r="DL552" s="45"/>
      <c r="DM552" s="45"/>
      <c r="DN552" s="45"/>
      <c r="DO552" s="45"/>
      <c r="DP552" s="45"/>
      <c r="DQ552" s="45"/>
      <c r="DR552" s="45"/>
      <c r="DS552" s="45"/>
      <c r="DT552" s="45"/>
      <c r="DU552" s="45"/>
      <c r="DV552" s="45"/>
      <c r="DW552" s="45"/>
      <c r="DX552" s="45"/>
      <c r="DY552" s="45"/>
      <c r="DZ552" s="45"/>
      <c r="EA552" s="45"/>
      <c r="EB552" s="45"/>
      <c r="EC552" s="45"/>
      <c r="ED552" s="45"/>
      <c r="EE552" s="45"/>
      <c r="EF552" s="45"/>
      <c r="EG552" s="45"/>
      <c r="EH552" s="45"/>
      <c r="EI552" s="45"/>
      <c r="EJ552" s="45"/>
      <c r="EK552" s="45"/>
      <c r="EL552" s="45"/>
      <c r="EM552" s="45"/>
      <c r="EN552" s="45"/>
      <c r="EO552" s="45"/>
      <c r="EP552" s="45"/>
      <c r="EQ552" s="45"/>
      <c r="ER552" s="45"/>
      <c r="ES552" s="45"/>
      <c r="ET552" s="45"/>
      <c r="EU552" s="45"/>
      <c r="EV552" s="45"/>
      <c r="EW552" s="45"/>
      <c r="EX552" s="45"/>
      <c r="EY552" s="45"/>
      <c r="EZ552" s="45"/>
      <c r="FA552" s="45"/>
      <c r="FB552" s="45"/>
      <c r="FC552" s="45"/>
      <c r="FD552" s="45"/>
      <c r="FE552" s="45"/>
      <c r="FF552" s="45"/>
      <c r="FG552" s="45"/>
      <c r="FH552" s="45"/>
      <c r="FI552" s="45"/>
      <c r="FJ552" s="45"/>
      <c r="FK552" s="45"/>
      <c r="FL552" s="45"/>
      <c r="FM552" s="45"/>
      <c r="FN552" s="45"/>
      <c r="FO552" s="45"/>
      <c r="FP552" s="45"/>
      <c r="FQ552" s="45"/>
      <c r="FR552" s="45"/>
      <c r="FS552" s="45"/>
      <c r="FT552" s="45"/>
      <c r="FU552" s="45"/>
      <c r="FV552" s="45"/>
      <c r="FW552" s="45"/>
      <c r="FX552" s="45"/>
      <c r="FY552" s="45"/>
      <c r="FZ552" s="45"/>
      <c r="GA552" s="45"/>
      <c r="GB552" s="45"/>
      <c r="GC552" s="45"/>
      <c r="GD552" s="45"/>
      <c r="GE552" s="45"/>
      <c r="GF552" s="45"/>
      <c r="GG552" s="45"/>
      <c r="GH552" s="45"/>
      <c r="GI552" s="45"/>
      <c r="GJ552" s="45"/>
      <c r="GK552" s="45"/>
      <c r="GL552" s="45"/>
      <c r="GM552" s="45"/>
      <c r="GN552" s="45"/>
      <c r="GO552" s="45"/>
      <c r="GP552" s="45"/>
      <c r="GQ552" s="45"/>
      <c r="GR552" s="45"/>
      <c r="GS552" s="45"/>
      <c r="GT552" s="45"/>
      <c r="GU552" s="45"/>
      <c r="GV552" s="45"/>
      <c r="GW552" s="45"/>
      <c r="GX552" s="45"/>
      <c r="GY552" s="45"/>
      <c r="GZ552" s="45"/>
      <c r="HA552" s="45"/>
      <c r="HB552" s="45"/>
      <c r="HC552" s="45"/>
      <c r="HD552" s="45"/>
      <c r="HE552" s="45"/>
      <c r="HF552" s="45"/>
      <c r="HG552" s="45"/>
      <c r="HH552" s="45"/>
      <c r="HI552" s="45"/>
      <c r="HJ552" s="45"/>
      <c r="HK552" s="45"/>
      <c r="HL552" s="45"/>
      <c r="HM552" s="45"/>
      <c r="HN552" s="45"/>
      <c r="HO552" s="45"/>
      <c r="HP552" s="45"/>
      <c r="HQ552" s="45"/>
      <c r="HR552" s="45"/>
      <c r="HS552" s="45"/>
      <c r="HT552" s="45"/>
      <c r="HU552" s="45"/>
      <c r="HV552" s="45"/>
      <c r="HW552" s="45"/>
      <c r="HX552" s="45"/>
      <c r="HY552" s="45"/>
      <c r="HZ552" s="45"/>
      <c r="IA552" s="45"/>
      <c r="IB552" s="45"/>
      <c r="IC552" s="45"/>
      <c r="ID552" s="45"/>
      <c r="IE552" s="45"/>
    </row>
    <row r="553" spans="3:239" x14ac:dyDescent="0.25">
      <c r="C553" s="10"/>
      <c r="D553" s="10"/>
      <c r="E553" s="10"/>
      <c r="F553" s="10"/>
      <c r="G553" s="10"/>
      <c r="H553" s="10"/>
      <c r="I553" s="10"/>
      <c r="J553" s="10"/>
      <c r="BZ553" s="45"/>
      <c r="CA553" s="45"/>
      <c r="CB553" s="45"/>
      <c r="CC553" s="45"/>
      <c r="CD553" s="45"/>
      <c r="CE553" s="45"/>
      <c r="CF553" s="45"/>
      <c r="CG553" s="45"/>
      <c r="CH553" s="45"/>
      <c r="CI553" s="45"/>
      <c r="CJ553" s="45"/>
      <c r="CK553" s="45"/>
      <c r="CL553" s="45"/>
      <c r="CM553" s="45"/>
      <c r="CN553" s="45"/>
      <c r="CO553" s="45"/>
      <c r="CP553" s="45"/>
      <c r="CQ553" s="45"/>
      <c r="CR553" s="45"/>
      <c r="CS553" s="45"/>
      <c r="CT553" s="45"/>
      <c r="CU553" s="45"/>
      <c r="CV553" s="45"/>
      <c r="CW553" s="45"/>
      <c r="CX553" s="45"/>
      <c r="CY553" s="45"/>
      <c r="CZ553" s="45"/>
      <c r="DA553" s="45"/>
      <c r="DB553" s="45"/>
      <c r="DC553" s="45"/>
      <c r="DD553" s="45"/>
      <c r="DE553" s="45"/>
      <c r="DF553" s="45"/>
      <c r="DG553" s="45"/>
      <c r="DH553" s="45"/>
      <c r="DI553" s="45"/>
      <c r="DJ553" s="45"/>
      <c r="DK553" s="45"/>
      <c r="DL553" s="45"/>
      <c r="DM553" s="45"/>
      <c r="DN553" s="45"/>
      <c r="DO553" s="45"/>
      <c r="DP553" s="45"/>
      <c r="DQ553" s="45"/>
      <c r="DR553" s="45"/>
      <c r="DS553" s="45"/>
      <c r="DT553" s="45"/>
      <c r="DU553" s="45"/>
      <c r="DV553" s="45"/>
      <c r="DW553" s="45"/>
      <c r="DX553" s="45"/>
      <c r="DY553" s="45"/>
      <c r="DZ553" s="45"/>
      <c r="EA553" s="45"/>
      <c r="EB553" s="45"/>
      <c r="EC553" s="45"/>
      <c r="ED553" s="45"/>
      <c r="EE553" s="45"/>
      <c r="EF553" s="45"/>
      <c r="EG553" s="45"/>
      <c r="EH553" s="45"/>
      <c r="EI553" s="45"/>
      <c r="EJ553" s="45"/>
      <c r="EK553" s="45"/>
      <c r="EL553" s="45"/>
      <c r="EM553" s="45"/>
      <c r="EN553" s="45"/>
      <c r="EO553" s="45"/>
      <c r="EP553" s="45"/>
      <c r="EQ553" s="45"/>
      <c r="ER553" s="45"/>
      <c r="ES553" s="45"/>
      <c r="ET553" s="45"/>
      <c r="EU553" s="45"/>
      <c r="EV553" s="45"/>
      <c r="EW553" s="45"/>
      <c r="EX553" s="45"/>
      <c r="EY553" s="45"/>
      <c r="EZ553" s="45"/>
      <c r="FA553" s="45"/>
      <c r="FB553" s="45"/>
      <c r="FC553" s="45"/>
      <c r="FD553" s="45"/>
      <c r="FE553" s="45"/>
      <c r="FF553" s="45"/>
      <c r="FG553" s="45"/>
      <c r="FH553" s="45"/>
      <c r="FI553" s="45"/>
      <c r="FJ553" s="45"/>
      <c r="FK553" s="45"/>
      <c r="FL553" s="45"/>
      <c r="FM553" s="45"/>
      <c r="FN553" s="45"/>
      <c r="FO553" s="45"/>
      <c r="FP553" s="45"/>
      <c r="FQ553" s="45"/>
      <c r="FR553" s="45"/>
      <c r="FS553" s="45"/>
      <c r="FT553" s="45"/>
      <c r="FU553" s="45"/>
      <c r="FV553" s="45"/>
      <c r="FW553" s="45"/>
      <c r="FX553" s="45"/>
      <c r="FY553" s="45"/>
      <c r="FZ553" s="45"/>
      <c r="GA553" s="45"/>
      <c r="GB553" s="45"/>
      <c r="GC553" s="45"/>
      <c r="GD553" s="45"/>
      <c r="GE553" s="45"/>
      <c r="GF553" s="45"/>
      <c r="GG553" s="45"/>
      <c r="GH553" s="45"/>
      <c r="GI553" s="45"/>
      <c r="GJ553" s="45"/>
      <c r="GK553" s="45"/>
      <c r="GL553" s="45"/>
      <c r="GM553" s="45"/>
      <c r="GN553" s="45"/>
      <c r="GO553" s="45"/>
      <c r="GP553" s="45"/>
      <c r="GQ553" s="45"/>
      <c r="GR553" s="45"/>
      <c r="GS553" s="45"/>
      <c r="GT553" s="45"/>
      <c r="GU553" s="45"/>
      <c r="GV553" s="45"/>
      <c r="GW553" s="45"/>
      <c r="GX553" s="45"/>
      <c r="GY553" s="45"/>
      <c r="GZ553" s="45"/>
      <c r="HA553" s="45"/>
      <c r="HB553" s="45"/>
      <c r="HC553" s="45"/>
      <c r="HD553" s="45"/>
      <c r="HE553" s="45"/>
      <c r="HF553" s="45"/>
      <c r="HG553" s="45"/>
      <c r="HH553" s="45"/>
      <c r="HI553" s="45"/>
      <c r="HJ553" s="45"/>
      <c r="HK553" s="45"/>
      <c r="HL553" s="45"/>
      <c r="HM553" s="45"/>
      <c r="HN553" s="45"/>
      <c r="HO553" s="45"/>
      <c r="HP553" s="45"/>
      <c r="HQ553" s="45"/>
      <c r="HR553" s="45"/>
      <c r="HS553" s="45"/>
      <c r="HT553" s="45"/>
      <c r="HU553" s="45"/>
      <c r="HV553" s="45"/>
      <c r="HW553" s="45"/>
      <c r="HX553" s="45"/>
      <c r="HY553" s="45"/>
      <c r="HZ553" s="45"/>
      <c r="IA553" s="45"/>
      <c r="IB553" s="45"/>
      <c r="IC553" s="45"/>
      <c r="ID553" s="45"/>
      <c r="IE553" s="45"/>
    </row>
    <row r="554" spans="3:239" x14ac:dyDescent="0.25">
      <c r="C554" s="10"/>
      <c r="D554" s="10"/>
      <c r="E554" s="10"/>
      <c r="F554" s="10"/>
      <c r="G554" s="10"/>
      <c r="H554" s="10"/>
      <c r="I554" s="10"/>
      <c r="J554" s="10"/>
      <c r="BZ554" s="45"/>
      <c r="CA554" s="45"/>
      <c r="CB554" s="45"/>
      <c r="CC554" s="45"/>
      <c r="CD554" s="45"/>
      <c r="CE554" s="45"/>
      <c r="CF554" s="45"/>
      <c r="CG554" s="45"/>
      <c r="CH554" s="45"/>
      <c r="CI554" s="45"/>
      <c r="CJ554" s="45"/>
      <c r="CK554" s="45"/>
      <c r="CL554" s="45"/>
      <c r="CM554" s="45"/>
      <c r="CN554" s="45"/>
      <c r="CO554" s="45"/>
      <c r="CP554" s="45"/>
      <c r="CQ554" s="45"/>
      <c r="CR554" s="45"/>
      <c r="CS554" s="45"/>
      <c r="CT554" s="45"/>
      <c r="CU554" s="45"/>
      <c r="CV554" s="45"/>
      <c r="CW554" s="45"/>
      <c r="CX554" s="45"/>
      <c r="CY554" s="45"/>
      <c r="CZ554" s="45"/>
      <c r="DA554" s="45"/>
      <c r="DB554" s="45"/>
      <c r="DC554" s="45"/>
      <c r="DD554" s="45"/>
      <c r="DE554" s="45"/>
      <c r="DF554" s="45"/>
      <c r="DG554" s="45"/>
      <c r="DH554" s="45"/>
      <c r="DI554" s="45"/>
      <c r="DJ554" s="45"/>
      <c r="DK554" s="45"/>
      <c r="DL554" s="45"/>
      <c r="DM554" s="45"/>
      <c r="DN554" s="45"/>
      <c r="DO554" s="45"/>
      <c r="DP554" s="45"/>
      <c r="DQ554" s="45"/>
      <c r="DR554" s="45"/>
      <c r="DS554" s="45"/>
      <c r="DT554" s="45"/>
      <c r="DU554" s="45"/>
      <c r="DV554" s="45"/>
      <c r="DW554" s="45"/>
      <c r="DX554" s="45"/>
      <c r="DY554" s="45"/>
      <c r="DZ554" s="45"/>
      <c r="EA554" s="45"/>
      <c r="EB554" s="45"/>
      <c r="EC554" s="45"/>
      <c r="ED554" s="45"/>
      <c r="EE554" s="45"/>
      <c r="EF554" s="45"/>
      <c r="EG554" s="45"/>
      <c r="EH554" s="45"/>
      <c r="EI554" s="45"/>
      <c r="EJ554" s="45"/>
      <c r="EK554" s="45"/>
      <c r="EL554" s="45"/>
      <c r="EM554" s="45"/>
      <c r="EN554" s="45"/>
      <c r="EO554" s="45"/>
      <c r="EP554" s="45"/>
      <c r="EQ554" s="45"/>
      <c r="ER554" s="45"/>
      <c r="ES554" s="45"/>
      <c r="ET554" s="45"/>
      <c r="EU554" s="45"/>
      <c r="EV554" s="45"/>
      <c r="EW554" s="45"/>
      <c r="EX554" s="45"/>
      <c r="EY554" s="45"/>
      <c r="EZ554" s="45"/>
      <c r="FA554" s="45"/>
      <c r="FB554" s="45"/>
      <c r="FC554" s="45"/>
      <c r="FD554" s="45"/>
      <c r="FE554" s="45"/>
      <c r="FF554" s="45"/>
      <c r="FG554" s="45"/>
      <c r="FH554" s="45"/>
      <c r="FI554" s="45"/>
      <c r="FJ554" s="45"/>
      <c r="FK554" s="45"/>
      <c r="FL554" s="45"/>
      <c r="FM554" s="45"/>
      <c r="FN554" s="45"/>
      <c r="FO554" s="45"/>
      <c r="FP554" s="45"/>
      <c r="FQ554" s="45"/>
      <c r="FR554" s="45"/>
      <c r="FS554" s="45"/>
      <c r="FT554" s="45"/>
      <c r="FU554" s="45"/>
      <c r="FV554" s="45"/>
      <c r="FW554" s="45"/>
      <c r="FX554" s="45"/>
      <c r="FY554" s="45"/>
      <c r="FZ554" s="45"/>
      <c r="GA554" s="45"/>
      <c r="GB554" s="45"/>
      <c r="GC554" s="45"/>
      <c r="GD554" s="45"/>
      <c r="GE554" s="45"/>
      <c r="GF554" s="45"/>
      <c r="GG554" s="45"/>
      <c r="GH554" s="45"/>
      <c r="GI554" s="45"/>
      <c r="GJ554" s="45"/>
      <c r="GK554" s="45"/>
      <c r="GL554" s="45"/>
      <c r="GM554" s="45"/>
      <c r="GN554" s="45"/>
      <c r="GO554" s="45"/>
      <c r="GP554" s="45"/>
      <c r="GQ554" s="45"/>
      <c r="GR554" s="45"/>
      <c r="GS554" s="45"/>
      <c r="GT554" s="45"/>
      <c r="GU554" s="45"/>
      <c r="GV554" s="45"/>
      <c r="GW554" s="45"/>
      <c r="GX554" s="45"/>
      <c r="GY554" s="45"/>
      <c r="GZ554" s="45"/>
      <c r="HA554" s="45"/>
      <c r="HB554" s="45"/>
      <c r="HC554" s="45"/>
      <c r="HD554" s="45"/>
      <c r="HE554" s="45"/>
      <c r="HF554" s="45"/>
      <c r="HG554" s="45"/>
      <c r="HH554" s="45"/>
      <c r="HI554" s="45"/>
      <c r="HJ554" s="45"/>
      <c r="HK554" s="45"/>
      <c r="HL554" s="45"/>
      <c r="HM554" s="45"/>
      <c r="HN554" s="45"/>
      <c r="HO554" s="45"/>
      <c r="HP554" s="45"/>
      <c r="HQ554" s="45"/>
      <c r="HR554" s="45"/>
      <c r="HS554" s="45"/>
      <c r="HT554" s="45"/>
      <c r="HU554" s="45"/>
      <c r="HV554" s="45"/>
      <c r="HW554" s="45"/>
      <c r="HX554" s="45"/>
      <c r="HY554" s="45"/>
      <c r="HZ554" s="45"/>
      <c r="IA554" s="45"/>
      <c r="IB554" s="45"/>
      <c r="IC554" s="45"/>
      <c r="ID554" s="45"/>
      <c r="IE554" s="45"/>
    </row>
    <row r="555" spans="3:239" x14ac:dyDescent="0.25">
      <c r="C555" s="10"/>
      <c r="D555" s="10"/>
      <c r="E555" s="10"/>
      <c r="F555" s="10"/>
      <c r="G555" s="10"/>
      <c r="H555" s="10"/>
      <c r="I555" s="10"/>
      <c r="J555" s="10"/>
      <c r="BZ555" s="45"/>
      <c r="CA555" s="45"/>
      <c r="CB555" s="45"/>
      <c r="CC555" s="45"/>
      <c r="CD555" s="45"/>
      <c r="CE555" s="45"/>
      <c r="CF555" s="45"/>
      <c r="CG555" s="45"/>
      <c r="CH555" s="45"/>
      <c r="CI555" s="45"/>
      <c r="CJ555" s="45"/>
      <c r="CK555" s="45"/>
      <c r="CL555" s="45"/>
      <c r="CM555" s="45"/>
      <c r="CN555" s="45"/>
      <c r="CO555" s="45"/>
      <c r="CP555" s="45"/>
      <c r="CQ555" s="45"/>
      <c r="CR555" s="45"/>
      <c r="CS555" s="45"/>
      <c r="CT555" s="45"/>
      <c r="CU555" s="45"/>
      <c r="CV555" s="45"/>
      <c r="CW555" s="45"/>
      <c r="CX555" s="45"/>
      <c r="CY555" s="45"/>
      <c r="CZ555" s="45"/>
      <c r="DA555" s="45"/>
      <c r="DB555" s="45"/>
      <c r="DC555" s="45"/>
      <c r="DD555" s="45"/>
      <c r="DE555" s="45"/>
      <c r="DF555" s="45"/>
      <c r="DG555" s="45"/>
      <c r="DH555" s="45"/>
      <c r="DI555" s="45"/>
      <c r="DJ555" s="45"/>
      <c r="DK555" s="45"/>
      <c r="DL555" s="45"/>
      <c r="DM555" s="45"/>
      <c r="DN555" s="45"/>
      <c r="DO555" s="45"/>
      <c r="DP555" s="45"/>
      <c r="DQ555" s="45"/>
      <c r="DR555" s="45"/>
      <c r="DS555" s="45"/>
      <c r="DT555" s="45"/>
      <c r="DU555" s="45"/>
      <c r="DV555" s="45"/>
      <c r="DW555" s="45"/>
      <c r="DX555" s="45"/>
      <c r="DY555" s="45"/>
      <c r="DZ555" s="45"/>
      <c r="EA555" s="45"/>
      <c r="EB555" s="45"/>
      <c r="EC555" s="45"/>
      <c r="ED555" s="45"/>
      <c r="EE555" s="45"/>
      <c r="EF555" s="45"/>
      <c r="EG555" s="45"/>
      <c r="EH555" s="45"/>
      <c r="EI555" s="45"/>
      <c r="EJ555" s="45"/>
      <c r="EK555" s="45"/>
      <c r="EL555" s="45"/>
      <c r="EM555" s="45"/>
      <c r="EN555" s="45"/>
      <c r="EO555" s="45"/>
      <c r="EP555" s="45"/>
      <c r="EQ555" s="45"/>
      <c r="ER555" s="45"/>
      <c r="ES555" s="45"/>
      <c r="ET555" s="45"/>
      <c r="EU555" s="45"/>
      <c r="EV555" s="45"/>
      <c r="EW555" s="45"/>
      <c r="EX555" s="45"/>
      <c r="EY555" s="45"/>
      <c r="EZ555" s="45"/>
      <c r="FA555" s="45"/>
      <c r="FB555" s="45"/>
      <c r="FC555" s="45"/>
      <c r="FD555" s="45"/>
      <c r="FE555" s="45"/>
      <c r="FF555" s="45"/>
      <c r="FG555" s="45"/>
      <c r="FH555" s="45"/>
      <c r="FI555" s="45"/>
      <c r="FJ555" s="45"/>
      <c r="FK555" s="45"/>
      <c r="FL555" s="45"/>
      <c r="FM555" s="45"/>
      <c r="FN555" s="45"/>
      <c r="FO555" s="45"/>
      <c r="FP555" s="45"/>
      <c r="FQ555" s="45"/>
      <c r="FR555" s="45"/>
      <c r="FS555" s="45"/>
      <c r="FT555" s="45"/>
      <c r="FU555" s="45"/>
      <c r="FV555" s="45"/>
      <c r="FW555" s="45"/>
      <c r="FX555" s="45"/>
      <c r="FY555" s="45"/>
      <c r="FZ555" s="45"/>
      <c r="GA555" s="45"/>
      <c r="GB555" s="45"/>
      <c r="GC555" s="45"/>
      <c r="GD555" s="45"/>
      <c r="GE555" s="45"/>
      <c r="GF555" s="45"/>
      <c r="GG555" s="45"/>
      <c r="GH555" s="45"/>
      <c r="GI555" s="45"/>
      <c r="GJ555" s="45"/>
      <c r="GK555" s="45"/>
      <c r="GL555" s="45"/>
      <c r="GM555" s="45"/>
      <c r="GN555" s="45"/>
      <c r="GO555" s="45"/>
      <c r="GP555" s="45"/>
      <c r="GQ555" s="45"/>
      <c r="GR555" s="45"/>
      <c r="GS555" s="45"/>
      <c r="GT555" s="45"/>
      <c r="GU555" s="45"/>
      <c r="GV555" s="45"/>
      <c r="GW555" s="45"/>
      <c r="GX555" s="45"/>
      <c r="GY555" s="45"/>
      <c r="GZ555" s="45"/>
      <c r="HA555" s="45"/>
      <c r="HB555" s="45"/>
      <c r="HC555" s="45"/>
      <c r="HD555" s="45"/>
      <c r="HE555" s="45"/>
      <c r="HF555" s="45"/>
      <c r="HG555" s="45"/>
      <c r="HH555" s="45"/>
      <c r="HI555" s="45"/>
      <c r="HJ555" s="45"/>
      <c r="HK555" s="45"/>
      <c r="HL555" s="45"/>
      <c r="HM555" s="45"/>
      <c r="HN555" s="45"/>
      <c r="HO555" s="45"/>
      <c r="HP555" s="45"/>
      <c r="HQ555" s="45"/>
      <c r="HR555" s="45"/>
      <c r="HS555" s="45"/>
      <c r="HT555" s="45"/>
      <c r="HU555" s="45"/>
      <c r="HV555" s="45"/>
      <c r="HW555" s="45"/>
      <c r="HX555" s="45"/>
      <c r="HY555" s="45"/>
      <c r="HZ555" s="45"/>
      <c r="IA555" s="45"/>
      <c r="IB555" s="45"/>
      <c r="IC555" s="45"/>
      <c r="ID555" s="45"/>
      <c r="IE555" s="45"/>
    </row>
    <row r="556" spans="3:239" x14ac:dyDescent="0.25">
      <c r="C556" s="10"/>
      <c r="D556" s="10"/>
      <c r="E556" s="10"/>
      <c r="F556" s="10"/>
      <c r="G556" s="10"/>
      <c r="H556" s="10"/>
      <c r="I556" s="10"/>
      <c r="J556" s="10"/>
      <c r="BZ556" s="45"/>
      <c r="CA556" s="45"/>
      <c r="CB556" s="45"/>
      <c r="CC556" s="45"/>
      <c r="CD556" s="45"/>
      <c r="CE556" s="45"/>
      <c r="CF556" s="45"/>
      <c r="CG556" s="45"/>
      <c r="CH556" s="45"/>
      <c r="CI556" s="45"/>
      <c r="CJ556" s="45"/>
      <c r="CK556" s="45"/>
      <c r="CL556" s="45"/>
      <c r="CM556" s="45"/>
      <c r="CN556" s="45"/>
      <c r="CO556" s="45"/>
      <c r="CP556" s="45"/>
      <c r="CQ556" s="45"/>
      <c r="CR556" s="45"/>
      <c r="CS556" s="45"/>
      <c r="CT556" s="45"/>
      <c r="CU556" s="45"/>
      <c r="CV556" s="45"/>
      <c r="CW556" s="45"/>
      <c r="CX556" s="45"/>
      <c r="CY556" s="45"/>
      <c r="CZ556" s="45"/>
      <c r="DA556" s="45"/>
      <c r="DB556" s="45"/>
      <c r="DC556" s="45"/>
      <c r="DD556" s="45"/>
      <c r="DE556" s="45"/>
      <c r="DF556" s="45"/>
      <c r="DG556" s="45"/>
      <c r="DH556" s="45"/>
      <c r="DI556" s="45"/>
      <c r="DJ556" s="45"/>
      <c r="DK556" s="45"/>
      <c r="DL556" s="45"/>
      <c r="DM556" s="45"/>
      <c r="DN556" s="45"/>
      <c r="DO556" s="45"/>
      <c r="DP556" s="45"/>
      <c r="DQ556" s="45"/>
      <c r="DR556" s="45"/>
      <c r="DS556" s="45"/>
      <c r="DT556" s="45"/>
      <c r="DU556" s="45"/>
      <c r="DV556" s="45"/>
      <c r="DW556" s="45"/>
      <c r="DX556" s="45"/>
      <c r="DY556" s="45"/>
      <c r="DZ556" s="45"/>
      <c r="EA556" s="45"/>
      <c r="EB556" s="45"/>
      <c r="EC556" s="45"/>
      <c r="ED556" s="45"/>
      <c r="EE556" s="45"/>
      <c r="EF556" s="45"/>
      <c r="EG556" s="45"/>
      <c r="EH556" s="45"/>
      <c r="EI556" s="45"/>
      <c r="EJ556" s="45"/>
      <c r="EK556" s="45"/>
      <c r="EL556" s="45"/>
      <c r="EM556" s="45"/>
      <c r="EN556" s="45"/>
      <c r="EO556" s="45"/>
      <c r="EP556" s="45"/>
      <c r="EQ556" s="45"/>
      <c r="ER556" s="45"/>
      <c r="ES556" s="45"/>
      <c r="ET556" s="45"/>
      <c r="EU556" s="45"/>
      <c r="EV556" s="45"/>
      <c r="EW556" s="45"/>
      <c r="EX556" s="45"/>
      <c r="EY556" s="45"/>
      <c r="EZ556" s="45"/>
      <c r="FA556" s="45"/>
      <c r="FB556" s="45"/>
      <c r="FC556" s="45"/>
      <c r="FD556" s="45"/>
      <c r="FE556" s="45"/>
      <c r="FF556" s="45"/>
      <c r="FG556" s="45"/>
      <c r="FH556" s="45"/>
      <c r="FI556" s="45"/>
      <c r="FJ556" s="45"/>
      <c r="FK556" s="45"/>
      <c r="FL556" s="45"/>
      <c r="FM556" s="45"/>
      <c r="FN556" s="45"/>
      <c r="FO556" s="45"/>
      <c r="FP556" s="45"/>
      <c r="FQ556" s="45"/>
      <c r="FR556" s="45"/>
      <c r="FS556" s="45"/>
      <c r="FT556" s="45"/>
      <c r="FU556" s="45"/>
      <c r="FV556" s="45"/>
      <c r="FW556" s="45"/>
      <c r="FX556" s="45"/>
      <c r="FY556" s="45"/>
      <c r="FZ556" s="45"/>
      <c r="GA556" s="45"/>
      <c r="GB556" s="45"/>
      <c r="GC556" s="45"/>
      <c r="GD556" s="45"/>
      <c r="GE556" s="45"/>
      <c r="GF556" s="45"/>
      <c r="GG556" s="45"/>
      <c r="GH556" s="45"/>
      <c r="GI556" s="45"/>
      <c r="GJ556" s="45"/>
      <c r="GK556" s="45"/>
      <c r="GL556" s="45"/>
      <c r="GM556" s="45"/>
      <c r="GN556" s="45"/>
      <c r="GO556" s="45"/>
      <c r="GP556" s="45"/>
      <c r="GQ556" s="45"/>
      <c r="GR556" s="45"/>
      <c r="GS556" s="45"/>
      <c r="GT556" s="45"/>
      <c r="GU556" s="45"/>
      <c r="GV556" s="45"/>
      <c r="GW556" s="45"/>
      <c r="GX556" s="45"/>
      <c r="GY556" s="45"/>
      <c r="GZ556" s="45"/>
      <c r="HA556" s="45"/>
      <c r="HB556" s="45"/>
      <c r="HC556" s="45"/>
      <c r="HD556" s="45"/>
      <c r="HE556" s="45"/>
      <c r="HF556" s="45"/>
      <c r="HG556" s="45"/>
      <c r="HH556" s="45"/>
      <c r="HI556" s="45"/>
      <c r="HJ556" s="45"/>
      <c r="HK556" s="45"/>
      <c r="HL556" s="45"/>
      <c r="HM556" s="45"/>
      <c r="HN556" s="45"/>
      <c r="HO556" s="45"/>
      <c r="HP556" s="45"/>
      <c r="HQ556" s="45"/>
      <c r="HR556" s="45"/>
      <c r="HS556" s="45"/>
      <c r="HT556" s="45"/>
      <c r="HU556" s="45"/>
      <c r="HV556" s="45"/>
      <c r="HW556" s="45"/>
      <c r="HX556" s="45"/>
      <c r="HY556" s="45"/>
      <c r="HZ556" s="45"/>
      <c r="IA556" s="45"/>
      <c r="IB556" s="45"/>
      <c r="IC556" s="45"/>
      <c r="ID556" s="45"/>
      <c r="IE556" s="45"/>
    </row>
    <row r="557" spans="3:239" x14ac:dyDescent="0.25">
      <c r="C557" s="10"/>
      <c r="D557" s="10"/>
      <c r="E557" s="10"/>
      <c r="F557" s="10"/>
      <c r="G557" s="10"/>
      <c r="H557" s="10"/>
      <c r="I557" s="10"/>
      <c r="J557" s="10"/>
      <c r="BZ557" s="45"/>
      <c r="CA557" s="45"/>
      <c r="CB557" s="45"/>
      <c r="CC557" s="45"/>
      <c r="CD557" s="45"/>
      <c r="CE557" s="45"/>
      <c r="CF557" s="45"/>
      <c r="CG557" s="45"/>
      <c r="CH557" s="45"/>
      <c r="CI557" s="45"/>
      <c r="CJ557" s="45"/>
      <c r="CK557" s="45"/>
      <c r="CL557" s="45"/>
      <c r="CM557" s="45"/>
      <c r="CN557" s="45"/>
      <c r="CO557" s="45"/>
      <c r="CP557" s="45"/>
      <c r="CQ557" s="45"/>
      <c r="CR557" s="45"/>
      <c r="CS557" s="45"/>
      <c r="CT557" s="45"/>
      <c r="CU557" s="45"/>
      <c r="CV557" s="45"/>
      <c r="CW557" s="45"/>
      <c r="CX557" s="45"/>
      <c r="CY557" s="45"/>
      <c r="CZ557" s="45"/>
      <c r="DA557" s="45"/>
      <c r="DB557" s="45"/>
      <c r="DC557" s="45"/>
      <c r="DD557" s="45"/>
      <c r="DE557" s="45"/>
      <c r="DF557" s="45"/>
      <c r="DG557" s="45"/>
      <c r="DH557" s="45"/>
      <c r="DI557" s="45"/>
      <c r="DJ557" s="45"/>
      <c r="DK557" s="45"/>
      <c r="DL557" s="45"/>
      <c r="DM557" s="45"/>
      <c r="DN557" s="45"/>
      <c r="DO557" s="45"/>
      <c r="DP557" s="45"/>
      <c r="DQ557" s="45"/>
      <c r="DR557" s="45"/>
      <c r="DS557" s="45"/>
      <c r="DT557" s="45"/>
      <c r="DU557" s="45"/>
      <c r="DV557" s="45"/>
      <c r="DW557" s="45"/>
      <c r="DX557" s="45"/>
      <c r="DY557" s="45"/>
      <c r="DZ557" s="45"/>
      <c r="EA557" s="45"/>
      <c r="EB557" s="45"/>
      <c r="EC557" s="45"/>
      <c r="ED557" s="45"/>
      <c r="EE557" s="45"/>
      <c r="EF557" s="45"/>
      <c r="EG557" s="45"/>
      <c r="EH557" s="45"/>
      <c r="EI557" s="45"/>
      <c r="EJ557" s="45"/>
      <c r="EK557" s="45"/>
      <c r="EL557" s="45"/>
      <c r="EM557" s="45"/>
      <c r="EN557" s="45"/>
      <c r="EO557" s="45"/>
      <c r="EP557" s="45"/>
      <c r="EQ557" s="45"/>
      <c r="ER557" s="45"/>
      <c r="ES557" s="45"/>
      <c r="ET557" s="45"/>
      <c r="EU557" s="45"/>
      <c r="EV557" s="45"/>
      <c r="EW557" s="45"/>
      <c r="EX557" s="45"/>
      <c r="EY557" s="45"/>
      <c r="EZ557" s="45"/>
      <c r="FA557" s="45"/>
      <c r="FB557" s="45"/>
      <c r="FC557" s="45"/>
      <c r="FD557" s="45"/>
      <c r="FE557" s="45"/>
      <c r="FF557" s="45"/>
      <c r="FG557" s="45"/>
      <c r="FH557" s="45"/>
      <c r="FI557" s="45"/>
      <c r="FJ557" s="45"/>
      <c r="FK557" s="45"/>
      <c r="FL557" s="45"/>
      <c r="FM557" s="45"/>
      <c r="FN557" s="45"/>
      <c r="FO557" s="45"/>
      <c r="FP557" s="45"/>
      <c r="FQ557" s="45"/>
      <c r="FR557" s="45"/>
      <c r="FS557" s="45"/>
      <c r="FT557" s="45"/>
      <c r="FU557" s="45"/>
      <c r="FV557" s="45"/>
      <c r="FW557" s="45"/>
      <c r="FX557" s="45"/>
      <c r="FY557" s="45"/>
      <c r="FZ557" s="45"/>
      <c r="GA557" s="45"/>
      <c r="GB557" s="45"/>
      <c r="GC557" s="45"/>
      <c r="GD557" s="45"/>
      <c r="GE557" s="45"/>
      <c r="GF557" s="45"/>
      <c r="GG557" s="45"/>
      <c r="GH557" s="45"/>
      <c r="GI557" s="45"/>
      <c r="GJ557" s="45"/>
      <c r="GK557" s="45"/>
      <c r="GL557" s="45"/>
      <c r="GM557" s="45"/>
      <c r="GN557" s="45"/>
      <c r="GO557" s="45"/>
      <c r="GP557" s="45"/>
      <c r="GQ557" s="45"/>
      <c r="GR557" s="45"/>
      <c r="GS557" s="45"/>
      <c r="GT557" s="45"/>
      <c r="GU557" s="45"/>
      <c r="GV557" s="45"/>
      <c r="GW557" s="45"/>
      <c r="GX557" s="45"/>
      <c r="GY557" s="45"/>
      <c r="GZ557" s="45"/>
      <c r="HA557" s="45"/>
      <c r="HB557" s="45"/>
      <c r="HC557" s="45"/>
      <c r="HD557" s="45"/>
      <c r="HE557" s="45"/>
      <c r="HF557" s="45"/>
      <c r="HG557" s="45"/>
      <c r="HH557" s="45"/>
      <c r="HI557" s="45"/>
      <c r="HJ557" s="45"/>
      <c r="HK557" s="45"/>
      <c r="HL557" s="45"/>
      <c r="HM557" s="45"/>
      <c r="HN557" s="45"/>
      <c r="HO557" s="45"/>
      <c r="HP557" s="45"/>
      <c r="HQ557" s="45"/>
      <c r="HR557" s="45"/>
      <c r="HS557" s="45"/>
      <c r="HT557" s="45"/>
      <c r="HU557" s="45"/>
      <c r="HV557" s="45"/>
      <c r="HW557" s="45"/>
      <c r="HX557" s="45"/>
      <c r="HY557" s="45"/>
      <c r="HZ557" s="45"/>
      <c r="IA557" s="45"/>
      <c r="IB557" s="45"/>
      <c r="IC557" s="45"/>
      <c r="ID557" s="45"/>
      <c r="IE557" s="45"/>
    </row>
    <row r="558" spans="3:239" x14ac:dyDescent="0.25">
      <c r="C558" s="10"/>
      <c r="D558" s="10"/>
      <c r="E558" s="10"/>
      <c r="F558" s="10"/>
      <c r="G558" s="10"/>
      <c r="H558" s="10"/>
      <c r="I558" s="10"/>
      <c r="J558" s="10"/>
      <c r="BZ558" s="45"/>
      <c r="CA558" s="45"/>
      <c r="CB558" s="45"/>
      <c r="CC558" s="45"/>
      <c r="CD558" s="45"/>
      <c r="CE558" s="45"/>
      <c r="CF558" s="45"/>
      <c r="CG558" s="45"/>
      <c r="CH558" s="45"/>
      <c r="CI558" s="45"/>
      <c r="CJ558" s="45"/>
      <c r="CK558" s="45"/>
      <c r="CL558" s="45"/>
      <c r="CM558" s="45"/>
      <c r="CN558" s="45"/>
      <c r="CO558" s="45"/>
      <c r="CP558" s="45"/>
      <c r="CQ558" s="45"/>
      <c r="CR558" s="45"/>
      <c r="CS558" s="45"/>
      <c r="CT558" s="45"/>
      <c r="CU558" s="45"/>
      <c r="CV558" s="45"/>
      <c r="CW558" s="45"/>
      <c r="CX558" s="45"/>
      <c r="CY558" s="45"/>
      <c r="CZ558" s="45"/>
      <c r="DA558" s="45"/>
      <c r="DB558" s="45"/>
      <c r="DC558" s="45"/>
      <c r="DD558" s="45"/>
      <c r="DE558" s="45"/>
      <c r="DF558" s="45"/>
      <c r="DG558" s="45"/>
      <c r="DH558" s="45"/>
      <c r="DI558" s="45"/>
      <c r="DJ558" s="45"/>
      <c r="DK558" s="45"/>
      <c r="DL558" s="45"/>
      <c r="DM558" s="45"/>
      <c r="DN558" s="45"/>
      <c r="DO558" s="45"/>
      <c r="DP558" s="45"/>
      <c r="DQ558" s="45"/>
      <c r="DR558" s="45"/>
      <c r="DS558" s="45"/>
      <c r="DT558" s="45"/>
      <c r="DU558" s="45"/>
      <c r="DV558" s="45"/>
      <c r="DW558" s="45"/>
      <c r="DX558" s="45"/>
      <c r="DY558" s="45"/>
      <c r="DZ558" s="45"/>
      <c r="EA558" s="45"/>
      <c r="EB558" s="45"/>
      <c r="EC558" s="45"/>
      <c r="ED558" s="45"/>
      <c r="EE558" s="45"/>
      <c r="EF558" s="45"/>
      <c r="EG558" s="45"/>
      <c r="EH558" s="45"/>
      <c r="EI558" s="45"/>
      <c r="EJ558" s="45"/>
      <c r="EK558" s="45"/>
      <c r="EL558" s="45"/>
      <c r="EM558" s="45"/>
      <c r="EN558" s="45"/>
      <c r="EO558" s="45"/>
      <c r="EP558" s="45"/>
      <c r="EQ558" s="45"/>
      <c r="ER558" s="45"/>
      <c r="ES558" s="45"/>
      <c r="ET558" s="45"/>
      <c r="EU558" s="45"/>
      <c r="EV558" s="45"/>
      <c r="EW558" s="45"/>
      <c r="EX558" s="45"/>
      <c r="EY558" s="45"/>
      <c r="EZ558" s="45"/>
      <c r="FA558" s="45"/>
      <c r="FB558" s="45"/>
      <c r="FC558" s="45"/>
      <c r="FD558" s="45"/>
      <c r="FE558" s="45"/>
      <c r="FF558" s="45"/>
      <c r="FG558" s="45"/>
      <c r="FH558" s="45"/>
      <c r="FI558" s="45"/>
      <c r="FJ558" s="45"/>
      <c r="FK558" s="45"/>
      <c r="FL558" s="45"/>
      <c r="FM558" s="45"/>
      <c r="FN558" s="45"/>
      <c r="FO558" s="45"/>
      <c r="FP558" s="45"/>
      <c r="FQ558" s="45"/>
      <c r="FR558" s="45"/>
      <c r="FS558" s="45"/>
      <c r="FT558" s="45"/>
      <c r="FU558" s="45"/>
      <c r="FV558" s="45"/>
      <c r="FW558" s="45"/>
      <c r="FX558" s="45"/>
      <c r="FY558" s="45"/>
      <c r="FZ558" s="45"/>
      <c r="GA558" s="45"/>
      <c r="GB558" s="45"/>
      <c r="GC558" s="45"/>
      <c r="GD558" s="45"/>
      <c r="GE558" s="45"/>
      <c r="GF558" s="45"/>
      <c r="GG558" s="45"/>
      <c r="GH558" s="45"/>
      <c r="GI558" s="45"/>
      <c r="GJ558" s="45"/>
      <c r="GK558" s="45"/>
      <c r="GL558" s="45"/>
      <c r="GM558" s="45"/>
      <c r="GN558" s="45"/>
      <c r="GO558" s="45"/>
      <c r="GP558" s="45"/>
      <c r="GQ558" s="45"/>
      <c r="GR558" s="45"/>
      <c r="GS558" s="45"/>
      <c r="GT558" s="45"/>
      <c r="GU558" s="45"/>
      <c r="GV558" s="45"/>
      <c r="GW558" s="45"/>
      <c r="GX558" s="45"/>
      <c r="GY558" s="45"/>
      <c r="GZ558" s="45"/>
      <c r="HA558" s="45"/>
      <c r="HB558" s="45"/>
      <c r="HC558" s="45"/>
      <c r="HD558" s="45"/>
      <c r="HE558" s="45"/>
      <c r="HF558" s="45"/>
      <c r="HG558" s="45"/>
      <c r="HH558" s="45"/>
      <c r="HI558" s="45"/>
      <c r="HJ558" s="45"/>
      <c r="HK558" s="45"/>
      <c r="HL558" s="45"/>
      <c r="HM558" s="45"/>
      <c r="HN558" s="45"/>
      <c r="HO558" s="45"/>
      <c r="HP558" s="45"/>
      <c r="HQ558" s="45"/>
      <c r="HR558" s="45"/>
      <c r="HS558" s="45"/>
      <c r="HT558" s="45"/>
      <c r="HU558" s="45"/>
      <c r="HV558" s="45"/>
      <c r="HW558" s="45"/>
      <c r="HX558" s="45"/>
      <c r="HY558" s="45"/>
      <c r="HZ558" s="45"/>
      <c r="IA558" s="45"/>
      <c r="IB558" s="45"/>
      <c r="IC558" s="45"/>
      <c r="ID558" s="45"/>
      <c r="IE558" s="45"/>
    </row>
    <row r="559" spans="3:239" x14ac:dyDescent="0.25">
      <c r="C559" s="10"/>
      <c r="D559" s="10"/>
      <c r="E559" s="10"/>
      <c r="F559" s="10"/>
      <c r="G559" s="10"/>
      <c r="H559" s="10"/>
      <c r="I559" s="10"/>
      <c r="J559" s="10"/>
      <c r="BZ559" s="45"/>
      <c r="CA559" s="45"/>
      <c r="CB559" s="45"/>
      <c r="CC559" s="45"/>
      <c r="CD559" s="45"/>
      <c r="CE559" s="45"/>
      <c r="CF559" s="45"/>
      <c r="CG559" s="45"/>
      <c r="CH559" s="45"/>
      <c r="CI559" s="45"/>
      <c r="CJ559" s="45"/>
      <c r="CK559" s="45"/>
      <c r="CL559" s="45"/>
      <c r="CM559" s="45"/>
      <c r="CN559" s="45"/>
      <c r="CO559" s="45"/>
      <c r="CP559" s="45"/>
      <c r="CQ559" s="45"/>
      <c r="CR559" s="45"/>
      <c r="CS559" s="45"/>
      <c r="CT559" s="45"/>
      <c r="CU559" s="45"/>
      <c r="CV559" s="45"/>
      <c r="CW559" s="45"/>
      <c r="CX559" s="45"/>
      <c r="CY559" s="45"/>
      <c r="CZ559" s="45"/>
      <c r="DA559" s="45"/>
      <c r="DB559" s="45"/>
      <c r="DC559" s="45"/>
      <c r="DD559" s="45"/>
      <c r="DE559" s="45"/>
      <c r="DF559" s="45"/>
      <c r="DG559" s="45"/>
      <c r="DH559" s="45"/>
      <c r="DI559" s="45"/>
      <c r="DJ559" s="45"/>
      <c r="DK559" s="45"/>
      <c r="DL559" s="45"/>
      <c r="DM559" s="45"/>
      <c r="DN559" s="45"/>
      <c r="DO559" s="45"/>
      <c r="DP559" s="45"/>
      <c r="DQ559" s="45"/>
      <c r="DR559" s="45"/>
      <c r="DS559" s="45"/>
      <c r="DT559" s="45"/>
      <c r="DU559" s="45"/>
      <c r="DV559" s="45"/>
      <c r="DW559" s="45"/>
      <c r="DX559" s="45"/>
      <c r="DY559" s="45"/>
      <c r="DZ559" s="45"/>
      <c r="EA559" s="45"/>
      <c r="EB559" s="45"/>
      <c r="EC559" s="45"/>
      <c r="ED559" s="45"/>
      <c r="EE559" s="45"/>
      <c r="EF559" s="45"/>
      <c r="EG559" s="45"/>
      <c r="EH559" s="45"/>
      <c r="EI559" s="45"/>
      <c r="EJ559" s="45"/>
      <c r="EK559" s="45"/>
      <c r="EL559" s="45"/>
      <c r="EM559" s="45"/>
      <c r="EN559" s="45"/>
      <c r="EO559" s="45"/>
      <c r="EP559" s="45"/>
      <c r="EQ559" s="45"/>
      <c r="ER559" s="45"/>
      <c r="ES559" s="45"/>
      <c r="ET559" s="45"/>
      <c r="EU559" s="45"/>
      <c r="EV559" s="45"/>
      <c r="EW559" s="45"/>
      <c r="EX559" s="45"/>
      <c r="EY559" s="45"/>
      <c r="EZ559" s="45"/>
      <c r="FA559" s="45"/>
      <c r="FB559" s="45"/>
      <c r="FC559" s="45"/>
      <c r="FD559" s="45"/>
      <c r="FE559" s="45"/>
      <c r="FF559" s="45"/>
      <c r="FG559" s="45"/>
      <c r="FH559" s="45"/>
      <c r="FI559" s="45"/>
      <c r="FJ559" s="45"/>
      <c r="FK559" s="45"/>
      <c r="FL559" s="45"/>
      <c r="FM559" s="45"/>
      <c r="FN559" s="45"/>
      <c r="FO559" s="45"/>
      <c r="FP559" s="45"/>
      <c r="FQ559" s="45"/>
      <c r="FR559" s="45"/>
      <c r="FS559" s="45"/>
      <c r="FT559" s="45"/>
      <c r="FU559" s="45"/>
      <c r="FV559" s="45"/>
      <c r="FW559" s="45"/>
      <c r="FX559" s="45"/>
      <c r="FY559" s="45"/>
      <c r="FZ559" s="45"/>
      <c r="GA559" s="45"/>
      <c r="GB559" s="45"/>
      <c r="GC559" s="45"/>
      <c r="GD559" s="45"/>
      <c r="GE559" s="45"/>
      <c r="GF559" s="45"/>
      <c r="GG559" s="45"/>
      <c r="GH559" s="45"/>
      <c r="GI559" s="45"/>
      <c r="GJ559" s="45"/>
      <c r="GK559" s="45"/>
      <c r="GL559" s="45"/>
      <c r="GM559" s="45"/>
      <c r="GN559" s="45"/>
      <c r="GO559" s="45"/>
      <c r="GP559" s="45"/>
      <c r="GQ559" s="45"/>
      <c r="GR559" s="45"/>
      <c r="GS559" s="45"/>
      <c r="GT559" s="45"/>
      <c r="GU559" s="45"/>
      <c r="GV559" s="45"/>
      <c r="GW559" s="45"/>
      <c r="GX559" s="45"/>
      <c r="GY559" s="45"/>
      <c r="GZ559" s="45"/>
      <c r="HA559" s="45"/>
      <c r="HB559" s="45"/>
      <c r="HC559" s="45"/>
      <c r="HD559" s="45"/>
      <c r="HE559" s="45"/>
      <c r="HF559" s="45"/>
      <c r="HG559" s="45"/>
      <c r="HH559" s="45"/>
      <c r="HI559" s="45"/>
      <c r="HJ559" s="45"/>
      <c r="HK559" s="45"/>
      <c r="HL559" s="45"/>
      <c r="HM559" s="45"/>
      <c r="HN559" s="45"/>
      <c r="HO559" s="45"/>
      <c r="HP559" s="45"/>
      <c r="HQ559" s="45"/>
      <c r="HR559" s="45"/>
      <c r="HS559" s="45"/>
      <c r="HT559" s="45"/>
      <c r="HU559" s="45"/>
      <c r="HV559" s="45"/>
      <c r="HW559" s="45"/>
      <c r="HX559" s="45"/>
      <c r="HY559" s="45"/>
      <c r="HZ559" s="45"/>
      <c r="IA559" s="45"/>
      <c r="IB559" s="45"/>
      <c r="IC559" s="45"/>
      <c r="ID559" s="45"/>
      <c r="IE559" s="45"/>
    </row>
    <row r="560" spans="3:239" x14ac:dyDescent="0.25">
      <c r="C560" s="10"/>
      <c r="D560" s="10"/>
      <c r="E560" s="10"/>
      <c r="F560" s="10"/>
      <c r="G560" s="10"/>
      <c r="H560" s="10"/>
      <c r="I560" s="10"/>
      <c r="J560" s="10"/>
      <c r="BZ560" s="45"/>
      <c r="CA560" s="45"/>
      <c r="CB560" s="45"/>
      <c r="CC560" s="45"/>
      <c r="CD560" s="45"/>
      <c r="CE560" s="45"/>
      <c r="CF560" s="45"/>
      <c r="CG560" s="45"/>
      <c r="CH560" s="45"/>
      <c r="CI560" s="45"/>
      <c r="CJ560" s="45"/>
      <c r="CK560" s="45"/>
      <c r="CL560" s="45"/>
      <c r="CM560" s="45"/>
      <c r="CN560" s="45"/>
      <c r="CO560" s="45"/>
      <c r="CP560" s="45"/>
      <c r="CQ560" s="45"/>
      <c r="CR560" s="45"/>
      <c r="CS560" s="45"/>
      <c r="CT560" s="45"/>
      <c r="CU560" s="45"/>
      <c r="CV560" s="45"/>
      <c r="CW560" s="45"/>
      <c r="CX560" s="45"/>
      <c r="CY560" s="45"/>
      <c r="CZ560" s="45"/>
      <c r="DA560" s="45"/>
      <c r="DB560" s="45"/>
      <c r="DC560" s="45"/>
      <c r="DD560" s="45"/>
      <c r="DE560" s="45"/>
      <c r="DF560" s="45"/>
      <c r="DG560" s="45"/>
      <c r="DH560" s="45"/>
      <c r="DI560" s="45"/>
      <c r="DJ560" s="45"/>
      <c r="DK560" s="45"/>
      <c r="DL560" s="45"/>
      <c r="DM560" s="45"/>
      <c r="DN560" s="45"/>
      <c r="DO560" s="45"/>
      <c r="DP560" s="45"/>
      <c r="DQ560" s="45"/>
      <c r="DR560" s="45"/>
      <c r="DS560" s="45"/>
      <c r="DT560" s="45"/>
      <c r="DU560" s="45"/>
      <c r="DV560" s="45"/>
      <c r="DW560" s="45"/>
      <c r="DX560" s="45"/>
      <c r="DY560" s="45"/>
      <c r="DZ560" s="45"/>
      <c r="EA560" s="45"/>
      <c r="EB560" s="45"/>
      <c r="EC560" s="45"/>
      <c r="ED560" s="45"/>
      <c r="EE560" s="45"/>
      <c r="EF560" s="45"/>
      <c r="EG560" s="45"/>
      <c r="EH560" s="45"/>
      <c r="EI560" s="45"/>
      <c r="EJ560" s="45"/>
      <c r="EK560" s="45"/>
      <c r="EL560" s="45"/>
      <c r="EM560" s="45"/>
      <c r="EN560" s="45"/>
      <c r="EO560" s="45"/>
      <c r="EP560" s="45"/>
      <c r="EQ560" s="45"/>
      <c r="ER560" s="45"/>
      <c r="ES560" s="45"/>
      <c r="ET560" s="45"/>
      <c r="EU560" s="45"/>
      <c r="EV560" s="45"/>
      <c r="EW560" s="45"/>
      <c r="EX560" s="45"/>
      <c r="EY560" s="45"/>
      <c r="EZ560" s="45"/>
      <c r="FA560" s="45"/>
      <c r="FB560" s="45"/>
      <c r="FC560" s="45"/>
      <c r="FD560" s="45"/>
      <c r="FE560" s="45"/>
      <c r="FF560" s="45"/>
      <c r="FG560" s="45"/>
      <c r="FH560" s="45"/>
      <c r="FI560" s="45"/>
      <c r="FJ560" s="45"/>
      <c r="FK560" s="45"/>
      <c r="FL560" s="45"/>
      <c r="FM560" s="45"/>
      <c r="FN560" s="45"/>
      <c r="FO560" s="45"/>
      <c r="FP560" s="45"/>
      <c r="FQ560" s="45"/>
      <c r="FR560" s="45"/>
      <c r="FS560" s="45"/>
      <c r="FT560" s="45"/>
      <c r="FU560" s="45"/>
      <c r="FV560" s="45"/>
      <c r="FW560" s="45"/>
      <c r="FX560" s="45"/>
      <c r="FY560" s="45"/>
      <c r="FZ560" s="45"/>
      <c r="GA560" s="45"/>
      <c r="GB560" s="45"/>
      <c r="GC560" s="45"/>
      <c r="GD560" s="45"/>
      <c r="GE560" s="45"/>
      <c r="GF560" s="45"/>
      <c r="GG560" s="45"/>
      <c r="GH560" s="45"/>
      <c r="GI560" s="45"/>
      <c r="GJ560" s="45"/>
      <c r="GK560" s="45"/>
      <c r="GL560" s="45"/>
      <c r="GM560" s="45"/>
      <c r="GN560" s="45"/>
      <c r="GO560" s="45"/>
      <c r="GP560" s="45"/>
      <c r="GQ560" s="45"/>
      <c r="GR560" s="45"/>
      <c r="GS560" s="45"/>
      <c r="GT560" s="45"/>
      <c r="GU560" s="45"/>
      <c r="GV560" s="45"/>
      <c r="GW560" s="45"/>
      <c r="GX560" s="45"/>
      <c r="GY560" s="45"/>
      <c r="GZ560" s="45"/>
      <c r="HA560" s="45"/>
      <c r="HB560" s="45"/>
      <c r="HC560" s="45"/>
      <c r="HD560" s="45"/>
      <c r="HE560" s="45"/>
      <c r="HF560" s="45"/>
      <c r="HG560" s="45"/>
      <c r="HH560" s="45"/>
      <c r="HI560" s="45"/>
      <c r="HJ560" s="45"/>
      <c r="HK560" s="45"/>
      <c r="HL560" s="45"/>
      <c r="HM560" s="45"/>
      <c r="HN560" s="45"/>
      <c r="HO560" s="45"/>
      <c r="HP560" s="45"/>
      <c r="HQ560" s="45"/>
      <c r="HR560" s="45"/>
      <c r="HS560" s="45"/>
      <c r="HT560" s="45"/>
      <c r="HU560" s="45"/>
      <c r="HV560" s="45"/>
      <c r="HW560" s="45"/>
      <c r="HX560" s="45"/>
      <c r="HY560" s="45"/>
      <c r="HZ560" s="45"/>
      <c r="IA560" s="45"/>
      <c r="IB560" s="45"/>
      <c r="IC560" s="45"/>
      <c r="ID560" s="45"/>
      <c r="IE560" s="45"/>
    </row>
    <row r="561" spans="3:239" x14ac:dyDescent="0.25">
      <c r="C561" s="10"/>
      <c r="D561" s="10"/>
      <c r="E561" s="10"/>
      <c r="F561" s="10"/>
      <c r="G561" s="10"/>
      <c r="H561" s="10"/>
      <c r="I561" s="10"/>
      <c r="J561" s="10"/>
      <c r="BZ561" s="45"/>
      <c r="CA561" s="45"/>
      <c r="CB561" s="45"/>
      <c r="CC561" s="45"/>
      <c r="CD561" s="45"/>
      <c r="CE561" s="45"/>
      <c r="CF561" s="45"/>
      <c r="CG561" s="45"/>
      <c r="CH561" s="45"/>
      <c r="CI561" s="45"/>
      <c r="CJ561" s="45"/>
      <c r="CK561" s="45"/>
      <c r="CL561" s="45"/>
      <c r="CM561" s="45"/>
      <c r="CN561" s="45"/>
      <c r="CO561" s="45"/>
      <c r="CP561" s="45"/>
      <c r="CQ561" s="45"/>
      <c r="CR561" s="45"/>
      <c r="CS561" s="45"/>
      <c r="CT561" s="45"/>
      <c r="CU561" s="45"/>
      <c r="CV561" s="45"/>
      <c r="CW561" s="45"/>
      <c r="CX561" s="45"/>
      <c r="CY561" s="45"/>
      <c r="CZ561" s="45"/>
      <c r="DA561" s="45"/>
      <c r="DB561" s="45"/>
      <c r="DC561" s="45"/>
      <c r="DD561" s="45"/>
      <c r="DE561" s="45"/>
      <c r="DF561" s="45"/>
      <c r="DG561" s="45"/>
      <c r="DH561" s="45"/>
      <c r="DI561" s="45"/>
      <c r="DJ561" s="45"/>
      <c r="DK561" s="45"/>
      <c r="DL561" s="45"/>
      <c r="DM561" s="45"/>
      <c r="DN561" s="45"/>
      <c r="DO561" s="45"/>
      <c r="DP561" s="45"/>
      <c r="DQ561" s="45"/>
      <c r="DR561" s="45"/>
      <c r="DS561" s="45"/>
      <c r="DT561" s="45"/>
      <c r="DU561" s="45"/>
      <c r="DV561" s="45"/>
      <c r="DW561" s="45"/>
      <c r="DX561" s="45"/>
      <c r="DY561" s="45"/>
      <c r="DZ561" s="45"/>
      <c r="EA561" s="45"/>
      <c r="EB561" s="45"/>
      <c r="EC561" s="45"/>
      <c r="ED561" s="45"/>
      <c r="EE561" s="45"/>
      <c r="EF561" s="45"/>
      <c r="EG561" s="45"/>
      <c r="EH561" s="45"/>
      <c r="EI561" s="45"/>
      <c r="EJ561" s="45"/>
      <c r="EK561" s="45"/>
      <c r="EL561" s="45"/>
      <c r="EM561" s="45"/>
      <c r="EN561" s="45"/>
      <c r="EO561" s="45"/>
      <c r="EP561" s="45"/>
      <c r="EQ561" s="45"/>
      <c r="ER561" s="45"/>
      <c r="ES561" s="45"/>
      <c r="ET561" s="45"/>
      <c r="EU561" s="45"/>
      <c r="EV561" s="45"/>
      <c r="EW561" s="45"/>
      <c r="EX561" s="45"/>
      <c r="EY561" s="45"/>
      <c r="EZ561" s="45"/>
      <c r="FA561" s="45"/>
      <c r="FB561" s="45"/>
      <c r="FC561" s="45"/>
      <c r="FD561" s="45"/>
      <c r="FE561" s="45"/>
      <c r="FF561" s="45"/>
      <c r="FG561" s="45"/>
      <c r="FH561" s="45"/>
      <c r="FI561" s="45"/>
      <c r="FJ561" s="45"/>
      <c r="FK561" s="45"/>
      <c r="FL561" s="45"/>
      <c r="FM561" s="45"/>
      <c r="FN561" s="45"/>
      <c r="FO561" s="45"/>
      <c r="FP561" s="45"/>
      <c r="FQ561" s="45"/>
      <c r="FR561" s="45"/>
      <c r="FS561" s="45"/>
      <c r="FT561" s="45"/>
      <c r="FU561" s="45"/>
      <c r="FV561" s="45"/>
      <c r="FW561" s="45"/>
      <c r="FX561" s="45"/>
      <c r="FY561" s="45"/>
      <c r="FZ561" s="45"/>
      <c r="GA561" s="45"/>
      <c r="GB561" s="45"/>
      <c r="GC561" s="45"/>
      <c r="GD561" s="45"/>
      <c r="GE561" s="45"/>
      <c r="GF561" s="45"/>
      <c r="GG561" s="45"/>
      <c r="GH561" s="45"/>
      <c r="GI561" s="45"/>
      <c r="GJ561" s="45"/>
      <c r="GK561" s="45"/>
      <c r="GL561" s="45"/>
      <c r="GM561" s="45"/>
      <c r="GN561" s="45"/>
      <c r="GO561" s="45"/>
      <c r="GP561" s="45"/>
      <c r="GQ561" s="45"/>
      <c r="GR561" s="45"/>
      <c r="GS561" s="45"/>
      <c r="GT561" s="45"/>
      <c r="GU561" s="45"/>
      <c r="GV561" s="45"/>
      <c r="GW561" s="45"/>
      <c r="GX561" s="45"/>
      <c r="GY561" s="45"/>
      <c r="GZ561" s="45"/>
      <c r="HA561" s="45"/>
      <c r="HB561" s="45"/>
      <c r="HC561" s="45"/>
      <c r="HD561" s="45"/>
      <c r="HE561" s="45"/>
      <c r="HF561" s="45"/>
      <c r="HG561" s="45"/>
      <c r="HH561" s="45"/>
      <c r="HI561" s="45"/>
      <c r="HJ561" s="45"/>
      <c r="HK561" s="45"/>
      <c r="HL561" s="45"/>
      <c r="HM561" s="45"/>
      <c r="HN561" s="45"/>
      <c r="HO561" s="45"/>
      <c r="HP561" s="45"/>
      <c r="HQ561" s="45"/>
      <c r="HR561" s="45"/>
      <c r="HS561" s="45"/>
      <c r="HT561" s="45"/>
      <c r="HU561" s="45"/>
      <c r="HV561" s="45"/>
      <c r="HW561" s="45"/>
      <c r="HX561" s="45"/>
      <c r="HY561" s="45"/>
      <c r="HZ561" s="45"/>
      <c r="IA561" s="45"/>
      <c r="IB561" s="45"/>
      <c r="IC561" s="45"/>
      <c r="ID561" s="45"/>
      <c r="IE561" s="45"/>
    </row>
    <row r="562" spans="3:239" x14ac:dyDescent="0.25">
      <c r="C562" s="10"/>
      <c r="D562" s="10"/>
      <c r="E562" s="10"/>
      <c r="F562" s="10"/>
      <c r="G562" s="10"/>
      <c r="H562" s="10"/>
      <c r="I562" s="10"/>
      <c r="J562" s="10"/>
      <c r="BZ562" s="45"/>
      <c r="CA562" s="45"/>
      <c r="CB562" s="45"/>
      <c r="CC562" s="45"/>
      <c r="CD562" s="45"/>
      <c r="CE562" s="45"/>
      <c r="CF562" s="45"/>
      <c r="CG562" s="45"/>
      <c r="CH562" s="45"/>
      <c r="CI562" s="45"/>
      <c r="CJ562" s="45"/>
      <c r="CK562" s="45"/>
      <c r="CL562" s="45"/>
      <c r="CM562" s="45"/>
      <c r="CN562" s="45"/>
      <c r="CO562" s="45"/>
      <c r="CP562" s="45"/>
      <c r="CQ562" s="45"/>
      <c r="CR562" s="45"/>
      <c r="CS562" s="45"/>
      <c r="CT562" s="45"/>
      <c r="CU562" s="45"/>
      <c r="CV562" s="45"/>
      <c r="CW562" s="45"/>
      <c r="CX562" s="45"/>
      <c r="CY562" s="45"/>
      <c r="CZ562" s="45"/>
      <c r="DA562" s="45"/>
      <c r="DB562" s="45"/>
      <c r="DC562" s="45"/>
      <c r="DD562" s="45"/>
      <c r="DE562" s="45"/>
      <c r="DF562" s="45"/>
      <c r="DG562" s="45"/>
      <c r="DH562" s="45"/>
      <c r="DI562" s="45"/>
      <c r="DJ562" s="45"/>
      <c r="DK562" s="45"/>
      <c r="DL562" s="45"/>
      <c r="DM562" s="45"/>
      <c r="DN562" s="45"/>
      <c r="DO562" s="45"/>
      <c r="DP562" s="45"/>
      <c r="DQ562" s="45"/>
      <c r="DR562" s="45"/>
      <c r="DS562" s="45"/>
      <c r="DT562" s="45"/>
      <c r="DU562" s="45"/>
      <c r="DV562" s="45"/>
      <c r="DW562" s="45"/>
      <c r="DX562" s="45"/>
      <c r="DY562" s="45"/>
      <c r="DZ562" s="45"/>
      <c r="EA562" s="45"/>
      <c r="EB562" s="45"/>
      <c r="EC562" s="45"/>
      <c r="ED562" s="45"/>
      <c r="EE562" s="45"/>
      <c r="EF562" s="45"/>
      <c r="EG562" s="45"/>
      <c r="EH562" s="45"/>
      <c r="EI562" s="45"/>
      <c r="EJ562" s="45"/>
      <c r="EK562" s="45"/>
      <c r="EL562" s="45"/>
      <c r="EM562" s="45"/>
      <c r="EN562" s="45"/>
      <c r="EO562" s="45"/>
      <c r="EP562" s="45"/>
      <c r="EQ562" s="45"/>
      <c r="ER562" s="45"/>
      <c r="ES562" s="45"/>
      <c r="ET562" s="45"/>
      <c r="EU562" s="45"/>
      <c r="EV562" s="45"/>
      <c r="EW562" s="45"/>
      <c r="EX562" s="45"/>
      <c r="EY562" s="45"/>
      <c r="EZ562" s="45"/>
      <c r="FA562" s="45"/>
      <c r="FB562" s="45"/>
      <c r="FC562" s="45"/>
      <c r="FD562" s="45"/>
      <c r="FE562" s="45"/>
      <c r="FF562" s="45"/>
      <c r="FG562" s="45"/>
      <c r="FH562" s="45"/>
      <c r="FI562" s="45"/>
      <c r="FJ562" s="45"/>
      <c r="FK562" s="45"/>
      <c r="FL562" s="45"/>
      <c r="FM562" s="45"/>
      <c r="FN562" s="45"/>
      <c r="FO562" s="45"/>
      <c r="FP562" s="45"/>
      <c r="FQ562" s="45"/>
      <c r="FR562" s="45"/>
      <c r="FS562" s="45"/>
      <c r="FT562" s="45"/>
      <c r="FU562" s="45"/>
      <c r="FV562" s="45"/>
      <c r="FW562" s="45"/>
      <c r="FX562" s="45"/>
      <c r="FY562" s="45"/>
      <c r="FZ562" s="45"/>
      <c r="GA562" s="45"/>
      <c r="GB562" s="45"/>
      <c r="GC562" s="45"/>
      <c r="GD562" s="45"/>
      <c r="GE562" s="45"/>
      <c r="GF562" s="45"/>
      <c r="GG562" s="45"/>
      <c r="GH562" s="45"/>
      <c r="GI562" s="45"/>
      <c r="GJ562" s="45"/>
      <c r="GK562" s="45"/>
      <c r="GL562" s="45"/>
      <c r="GM562" s="45"/>
      <c r="GN562" s="45"/>
      <c r="GO562" s="45"/>
      <c r="GP562" s="45"/>
      <c r="GQ562" s="45"/>
      <c r="GR562" s="45"/>
      <c r="GS562" s="45"/>
      <c r="GT562" s="45"/>
      <c r="GU562" s="45"/>
      <c r="GV562" s="45"/>
      <c r="GW562" s="45"/>
      <c r="GX562" s="45"/>
      <c r="GY562" s="45"/>
      <c r="GZ562" s="45"/>
      <c r="HA562" s="45"/>
      <c r="HB562" s="45"/>
      <c r="HC562" s="45"/>
      <c r="HD562" s="45"/>
      <c r="HE562" s="45"/>
      <c r="HF562" s="45"/>
      <c r="HG562" s="45"/>
      <c r="HH562" s="45"/>
      <c r="HI562" s="45"/>
      <c r="HJ562" s="45"/>
      <c r="HK562" s="45"/>
      <c r="HL562" s="45"/>
      <c r="HM562" s="45"/>
      <c r="HN562" s="45"/>
      <c r="HO562" s="45"/>
      <c r="HP562" s="45"/>
      <c r="HQ562" s="45"/>
      <c r="HR562" s="45"/>
      <c r="HS562" s="45"/>
      <c r="HT562" s="45"/>
      <c r="HU562" s="45"/>
      <c r="HV562" s="45"/>
      <c r="HW562" s="45"/>
      <c r="HX562" s="45"/>
      <c r="HY562" s="45"/>
      <c r="HZ562" s="45"/>
      <c r="IA562" s="45"/>
      <c r="IB562" s="45"/>
      <c r="IC562" s="45"/>
      <c r="ID562" s="45"/>
      <c r="IE562" s="45"/>
    </row>
    <row r="563" spans="3:239" x14ac:dyDescent="0.25">
      <c r="C563" s="10"/>
      <c r="D563" s="10"/>
      <c r="E563" s="10"/>
      <c r="F563" s="10"/>
      <c r="G563" s="10"/>
      <c r="H563" s="10"/>
      <c r="I563" s="10"/>
      <c r="J563" s="10"/>
      <c r="BZ563" s="45"/>
      <c r="CA563" s="45"/>
      <c r="CB563" s="45"/>
      <c r="CC563" s="45"/>
      <c r="CD563" s="45"/>
      <c r="CE563" s="45"/>
      <c r="CF563" s="45"/>
      <c r="CG563" s="45"/>
      <c r="CH563" s="45"/>
      <c r="CI563" s="45"/>
      <c r="CJ563" s="45"/>
      <c r="CK563" s="45"/>
      <c r="CL563" s="45"/>
      <c r="CM563" s="45"/>
      <c r="CN563" s="45"/>
      <c r="CO563" s="45"/>
      <c r="CP563" s="45"/>
      <c r="CQ563" s="45"/>
      <c r="CR563" s="45"/>
      <c r="CS563" s="45"/>
      <c r="CT563" s="45"/>
      <c r="CU563" s="45"/>
      <c r="CV563" s="45"/>
      <c r="CW563" s="45"/>
      <c r="CX563" s="45"/>
      <c r="CY563" s="45"/>
      <c r="CZ563" s="45"/>
      <c r="DA563" s="45"/>
      <c r="DB563" s="45"/>
      <c r="DC563" s="45"/>
      <c r="DD563" s="45"/>
      <c r="DE563" s="45"/>
      <c r="DF563" s="45"/>
      <c r="DG563" s="45"/>
      <c r="DH563" s="45"/>
      <c r="DI563" s="45"/>
      <c r="DJ563" s="45"/>
      <c r="DK563" s="45"/>
      <c r="DL563" s="45"/>
      <c r="DM563" s="45"/>
      <c r="DN563" s="45"/>
      <c r="DO563" s="45"/>
      <c r="DP563" s="45"/>
      <c r="DQ563" s="45"/>
      <c r="DR563" s="45"/>
      <c r="DS563" s="45"/>
      <c r="DT563" s="45"/>
      <c r="DU563" s="45"/>
      <c r="DV563" s="45"/>
      <c r="DW563" s="45"/>
      <c r="DX563" s="45"/>
      <c r="DY563" s="45"/>
      <c r="DZ563" s="45"/>
      <c r="EA563" s="45"/>
      <c r="EB563" s="45"/>
      <c r="EC563" s="45"/>
      <c r="ED563" s="45"/>
      <c r="EE563" s="45"/>
      <c r="EF563" s="45"/>
      <c r="EG563" s="45"/>
      <c r="EH563" s="45"/>
      <c r="EI563" s="45"/>
      <c r="EJ563" s="45"/>
      <c r="EK563" s="45"/>
      <c r="EL563" s="45"/>
      <c r="EM563" s="45"/>
      <c r="EN563" s="45"/>
      <c r="EO563" s="45"/>
      <c r="EP563" s="45"/>
      <c r="EQ563" s="45"/>
      <c r="ER563" s="45"/>
      <c r="ES563" s="45"/>
      <c r="ET563" s="45"/>
      <c r="EU563" s="45"/>
      <c r="EV563" s="45"/>
      <c r="EW563" s="45"/>
      <c r="EX563" s="45"/>
      <c r="EY563" s="45"/>
      <c r="EZ563" s="45"/>
      <c r="FA563" s="45"/>
      <c r="FB563" s="45"/>
      <c r="FC563" s="45"/>
      <c r="FD563" s="45"/>
      <c r="FE563" s="45"/>
      <c r="FF563" s="45"/>
      <c r="FG563" s="45"/>
      <c r="FH563" s="45"/>
      <c r="FI563" s="45"/>
      <c r="FJ563" s="45"/>
      <c r="FK563" s="45"/>
      <c r="FL563" s="45"/>
      <c r="FM563" s="45"/>
      <c r="FN563" s="45"/>
      <c r="FO563" s="45"/>
      <c r="FP563" s="45"/>
      <c r="FQ563" s="45"/>
      <c r="FR563" s="45"/>
      <c r="FS563" s="45"/>
      <c r="FT563" s="45"/>
      <c r="FU563" s="45"/>
      <c r="FV563" s="45"/>
      <c r="FW563" s="45"/>
      <c r="FX563" s="45"/>
      <c r="FY563" s="45"/>
      <c r="FZ563" s="45"/>
      <c r="GA563" s="45"/>
      <c r="GB563" s="45"/>
      <c r="GC563" s="45"/>
      <c r="GD563" s="45"/>
      <c r="GE563" s="45"/>
      <c r="GF563" s="45"/>
      <c r="GG563" s="45"/>
      <c r="GH563" s="45"/>
      <c r="GI563" s="45"/>
      <c r="GJ563" s="45"/>
      <c r="GK563" s="45"/>
      <c r="GL563" s="45"/>
      <c r="GM563" s="45"/>
      <c r="GN563" s="45"/>
      <c r="GO563" s="45"/>
      <c r="GP563" s="45"/>
      <c r="GQ563" s="45"/>
      <c r="GR563" s="45"/>
      <c r="GS563" s="45"/>
      <c r="GT563" s="45"/>
      <c r="GU563" s="45"/>
      <c r="GV563" s="45"/>
      <c r="GW563" s="45"/>
      <c r="GX563" s="45"/>
      <c r="GY563" s="45"/>
      <c r="GZ563" s="45"/>
      <c r="HA563" s="45"/>
      <c r="HB563" s="45"/>
      <c r="HC563" s="45"/>
      <c r="HD563" s="45"/>
      <c r="HE563" s="45"/>
      <c r="HF563" s="45"/>
      <c r="HG563" s="45"/>
      <c r="HH563" s="45"/>
      <c r="HI563" s="45"/>
      <c r="HJ563" s="45"/>
      <c r="HK563" s="45"/>
      <c r="HL563" s="45"/>
      <c r="HM563" s="45"/>
      <c r="HN563" s="45"/>
      <c r="HO563" s="45"/>
      <c r="HP563" s="45"/>
      <c r="HQ563" s="45"/>
      <c r="HR563" s="45"/>
      <c r="HS563" s="45"/>
      <c r="HT563" s="45"/>
      <c r="HU563" s="45"/>
      <c r="HV563" s="45"/>
      <c r="HW563" s="45"/>
      <c r="HX563" s="45"/>
      <c r="HY563" s="45"/>
      <c r="HZ563" s="45"/>
      <c r="IA563" s="45"/>
      <c r="IB563" s="45"/>
      <c r="IC563" s="45"/>
      <c r="ID563" s="45"/>
      <c r="IE563" s="45"/>
    </row>
    <row r="564" spans="3:239" x14ac:dyDescent="0.25">
      <c r="C564" s="10"/>
      <c r="D564" s="10"/>
      <c r="E564" s="10"/>
      <c r="F564" s="10"/>
      <c r="G564" s="10"/>
      <c r="H564" s="10"/>
      <c r="I564" s="10"/>
      <c r="J564" s="10"/>
      <c r="BZ564" s="45"/>
      <c r="CA564" s="45"/>
      <c r="CB564" s="45"/>
      <c r="CC564" s="45"/>
      <c r="CD564" s="45"/>
      <c r="CE564" s="45"/>
      <c r="CF564" s="45"/>
      <c r="CG564" s="45"/>
      <c r="CH564" s="45"/>
      <c r="CI564" s="45"/>
      <c r="CJ564" s="45"/>
      <c r="CK564" s="45"/>
      <c r="CL564" s="45"/>
      <c r="CM564" s="45"/>
      <c r="CN564" s="45"/>
      <c r="CO564" s="45"/>
      <c r="CP564" s="45"/>
      <c r="CQ564" s="45"/>
      <c r="CR564" s="45"/>
      <c r="CS564" s="45"/>
      <c r="CT564" s="45"/>
      <c r="CU564" s="45"/>
      <c r="CV564" s="45"/>
      <c r="CW564" s="45"/>
      <c r="CX564" s="45"/>
      <c r="CY564" s="45"/>
      <c r="CZ564" s="45"/>
      <c r="DA564" s="45"/>
      <c r="DB564" s="45"/>
      <c r="DC564" s="45"/>
      <c r="DD564" s="45"/>
      <c r="DE564" s="45"/>
      <c r="DF564" s="45"/>
      <c r="DG564" s="45"/>
      <c r="DH564" s="45"/>
      <c r="DI564" s="45"/>
      <c r="DJ564" s="45"/>
      <c r="DK564" s="45"/>
      <c r="DL564" s="45"/>
      <c r="DM564" s="45"/>
      <c r="DN564" s="45"/>
      <c r="DO564" s="45"/>
      <c r="DP564" s="45"/>
      <c r="DQ564" s="45"/>
      <c r="DR564" s="45"/>
      <c r="DS564" s="45"/>
      <c r="DT564" s="45"/>
      <c r="DU564" s="45"/>
      <c r="DV564" s="45"/>
      <c r="DW564" s="45"/>
      <c r="DX564" s="45"/>
      <c r="DY564" s="45"/>
      <c r="DZ564" s="45"/>
      <c r="EA564" s="45"/>
      <c r="EB564" s="45"/>
      <c r="EC564" s="45"/>
      <c r="ED564" s="45"/>
      <c r="EE564" s="45"/>
      <c r="EF564" s="45"/>
      <c r="EG564" s="45"/>
      <c r="EH564" s="45"/>
      <c r="EI564" s="45"/>
      <c r="EJ564" s="45"/>
      <c r="EK564" s="45"/>
      <c r="EL564" s="45"/>
      <c r="EM564" s="45"/>
      <c r="EN564" s="45"/>
      <c r="EO564" s="45"/>
      <c r="EP564" s="45"/>
      <c r="EQ564" s="45"/>
      <c r="ER564" s="45"/>
      <c r="ES564" s="45"/>
      <c r="ET564" s="45"/>
      <c r="EU564" s="45"/>
      <c r="EV564" s="45"/>
      <c r="EW564" s="45"/>
      <c r="EX564" s="45"/>
      <c r="EY564" s="45"/>
      <c r="EZ564" s="45"/>
      <c r="FA564" s="45"/>
      <c r="FB564" s="45"/>
      <c r="FC564" s="45"/>
      <c r="FD564" s="45"/>
      <c r="FE564" s="45"/>
      <c r="FF564" s="45"/>
      <c r="FG564" s="45"/>
      <c r="FH564" s="45"/>
      <c r="FI564" s="45"/>
      <c r="FJ564" s="45"/>
      <c r="FK564" s="45"/>
      <c r="FL564" s="45"/>
      <c r="FM564" s="45"/>
      <c r="FN564" s="45"/>
      <c r="FO564" s="45"/>
      <c r="FP564" s="45"/>
      <c r="FQ564" s="45"/>
      <c r="FR564" s="45"/>
      <c r="FS564" s="45"/>
      <c r="FT564" s="45"/>
      <c r="FU564" s="45"/>
      <c r="FV564" s="45"/>
      <c r="FW564" s="45"/>
      <c r="FX564" s="45"/>
      <c r="FY564" s="45"/>
      <c r="FZ564" s="45"/>
      <c r="GA564" s="45"/>
      <c r="GB564" s="45"/>
      <c r="GC564" s="45"/>
      <c r="GD564" s="45"/>
      <c r="GE564" s="45"/>
      <c r="GF564" s="45"/>
      <c r="GG564" s="45"/>
      <c r="GH564" s="45"/>
      <c r="GI564" s="45"/>
      <c r="GJ564" s="45"/>
      <c r="GK564" s="45"/>
      <c r="GL564" s="45"/>
      <c r="GM564" s="45"/>
      <c r="GN564" s="45"/>
      <c r="GO564" s="45"/>
      <c r="GP564" s="45"/>
      <c r="GQ564" s="45"/>
      <c r="GR564" s="45"/>
      <c r="GS564" s="45"/>
      <c r="GT564" s="45"/>
      <c r="GU564" s="45"/>
      <c r="GV564" s="45"/>
      <c r="GW564" s="45"/>
      <c r="GX564" s="45"/>
      <c r="GY564" s="45"/>
      <c r="GZ564" s="45"/>
      <c r="HA564" s="45"/>
      <c r="HB564" s="45"/>
      <c r="HC564" s="45"/>
      <c r="HD564" s="45"/>
      <c r="HE564" s="45"/>
      <c r="HF564" s="45"/>
      <c r="HG564" s="45"/>
      <c r="HH564" s="45"/>
      <c r="HI564" s="45"/>
      <c r="HJ564" s="45"/>
      <c r="HK564" s="45"/>
      <c r="HL564" s="45"/>
      <c r="HM564" s="45"/>
      <c r="HN564" s="45"/>
      <c r="HO564" s="45"/>
      <c r="HP564" s="45"/>
      <c r="HQ564" s="45"/>
      <c r="HR564" s="45"/>
      <c r="HS564" s="45"/>
      <c r="HT564" s="45"/>
      <c r="HU564" s="45"/>
      <c r="HV564" s="45"/>
      <c r="HW564" s="45"/>
      <c r="HX564" s="45"/>
      <c r="HY564" s="45"/>
      <c r="HZ564" s="45"/>
      <c r="IA564" s="45"/>
      <c r="IB564" s="45"/>
      <c r="IC564" s="45"/>
      <c r="ID564" s="45"/>
      <c r="IE564" s="45"/>
    </row>
    <row r="565" spans="3:239" x14ac:dyDescent="0.25">
      <c r="C565" s="10"/>
      <c r="D565" s="10"/>
      <c r="E565" s="10"/>
      <c r="F565" s="10"/>
      <c r="G565" s="10"/>
      <c r="H565" s="10"/>
      <c r="I565" s="10"/>
      <c r="J565" s="10"/>
      <c r="BZ565" s="45"/>
      <c r="CA565" s="45"/>
      <c r="CB565" s="45"/>
      <c r="CC565" s="45"/>
      <c r="CD565" s="45"/>
      <c r="CE565" s="45"/>
      <c r="CF565" s="45"/>
      <c r="CG565" s="45"/>
      <c r="CH565" s="45"/>
      <c r="CI565" s="45"/>
      <c r="CJ565" s="45"/>
      <c r="CK565" s="45"/>
      <c r="CL565" s="45"/>
      <c r="CM565" s="45"/>
      <c r="CN565" s="45"/>
      <c r="CO565" s="45"/>
      <c r="CP565" s="45"/>
      <c r="CQ565" s="45"/>
      <c r="CR565" s="45"/>
      <c r="CS565" s="45"/>
      <c r="CT565" s="45"/>
      <c r="CU565" s="45"/>
      <c r="CV565" s="45"/>
      <c r="CW565" s="45"/>
      <c r="CX565" s="45"/>
      <c r="CY565" s="45"/>
      <c r="CZ565" s="45"/>
      <c r="DA565" s="45"/>
      <c r="DB565" s="45"/>
      <c r="DC565" s="45"/>
      <c r="DD565" s="45"/>
      <c r="DE565" s="45"/>
      <c r="DF565" s="45"/>
      <c r="DG565" s="45"/>
      <c r="DH565" s="45"/>
      <c r="DI565" s="45"/>
      <c r="DJ565" s="45"/>
      <c r="DK565" s="45"/>
      <c r="DL565" s="45"/>
      <c r="DM565" s="45"/>
      <c r="DN565" s="45"/>
      <c r="DO565" s="45"/>
      <c r="DP565" s="45"/>
      <c r="DQ565" s="45"/>
      <c r="DR565" s="45"/>
      <c r="DS565" s="45"/>
      <c r="DT565" s="45"/>
      <c r="DU565" s="45"/>
      <c r="DV565" s="45"/>
      <c r="DW565" s="45"/>
      <c r="DX565" s="45"/>
      <c r="DY565" s="45"/>
      <c r="DZ565" s="45"/>
      <c r="EA565" s="45"/>
      <c r="EB565" s="45"/>
      <c r="EC565" s="45"/>
      <c r="ED565" s="45"/>
      <c r="EE565" s="45"/>
      <c r="EF565" s="45"/>
      <c r="EG565" s="45"/>
      <c r="EH565" s="45"/>
      <c r="EI565" s="45"/>
      <c r="EJ565" s="45"/>
      <c r="EK565" s="45"/>
      <c r="EL565" s="45"/>
      <c r="EM565" s="45"/>
      <c r="EN565" s="45"/>
      <c r="EO565" s="45"/>
      <c r="EP565" s="45"/>
      <c r="EQ565" s="45"/>
      <c r="ER565" s="45"/>
      <c r="ES565" s="45"/>
      <c r="ET565" s="45"/>
      <c r="EU565" s="45"/>
      <c r="EV565" s="45"/>
      <c r="EW565" s="45"/>
      <c r="EX565" s="45"/>
      <c r="EY565" s="45"/>
      <c r="EZ565" s="45"/>
      <c r="FA565" s="45"/>
      <c r="FB565" s="45"/>
      <c r="FC565" s="45"/>
      <c r="FD565" s="45"/>
      <c r="FE565" s="45"/>
      <c r="FF565" s="45"/>
      <c r="FG565" s="45"/>
      <c r="FH565" s="45"/>
      <c r="FI565" s="45"/>
      <c r="FJ565" s="45"/>
      <c r="FK565" s="45"/>
      <c r="FL565" s="45"/>
      <c r="FM565" s="45"/>
      <c r="FN565" s="45"/>
      <c r="FO565" s="45"/>
      <c r="FP565" s="45"/>
      <c r="FQ565" s="45"/>
      <c r="FR565" s="45"/>
      <c r="FS565" s="45"/>
      <c r="FT565" s="45"/>
      <c r="FU565" s="45"/>
      <c r="FV565" s="45"/>
      <c r="FW565" s="45"/>
      <c r="FX565" s="45"/>
      <c r="FY565" s="45"/>
      <c r="FZ565" s="45"/>
      <c r="GA565" s="45"/>
      <c r="GB565" s="45"/>
      <c r="GC565" s="45"/>
      <c r="GD565" s="45"/>
      <c r="GE565" s="45"/>
      <c r="GF565" s="45"/>
      <c r="GG565" s="45"/>
      <c r="GH565" s="45"/>
      <c r="GI565" s="45"/>
      <c r="GJ565" s="45"/>
      <c r="GK565" s="45"/>
      <c r="GL565" s="45"/>
      <c r="GM565" s="45"/>
      <c r="GN565" s="45"/>
      <c r="GO565" s="45"/>
      <c r="GP565" s="45"/>
      <c r="GQ565" s="45"/>
      <c r="GR565" s="45"/>
      <c r="GS565" s="45"/>
      <c r="GT565" s="45"/>
      <c r="GU565" s="45"/>
      <c r="GV565" s="45"/>
      <c r="GW565" s="45"/>
      <c r="GX565" s="45"/>
      <c r="GY565" s="45"/>
      <c r="GZ565" s="45"/>
      <c r="HA565" s="45"/>
      <c r="HB565" s="45"/>
      <c r="HC565" s="45"/>
      <c r="HD565" s="45"/>
      <c r="HE565" s="45"/>
      <c r="HF565" s="45"/>
      <c r="HG565" s="45"/>
      <c r="HH565" s="45"/>
      <c r="HI565" s="45"/>
      <c r="HJ565" s="45"/>
      <c r="HK565" s="45"/>
      <c r="HL565" s="45"/>
      <c r="HM565" s="45"/>
      <c r="HN565" s="45"/>
      <c r="HO565" s="45"/>
      <c r="HP565" s="45"/>
      <c r="HQ565" s="45"/>
      <c r="HR565" s="45"/>
      <c r="HS565" s="45"/>
      <c r="HT565" s="45"/>
      <c r="HU565" s="45"/>
      <c r="HV565" s="45"/>
      <c r="HW565" s="45"/>
      <c r="HX565" s="45"/>
      <c r="HY565" s="45"/>
      <c r="HZ565" s="45"/>
      <c r="IA565" s="45"/>
      <c r="IB565" s="45"/>
      <c r="IC565" s="45"/>
      <c r="ID565" s="45"/>
      <c r="IE565" s="45"/>
    </row>
    <row r="566" spans="3:239" x14ac:dyDescent="0.25">
      <c r="C566" s="10"/>
      <c r="D566" s="10"/>
      <c r="E566" s="10"/>
      <c r="F566" s="10"/>
      <c r="G566" s="10"/>
      <c r="H566" s="10"/>
      <c r="I566" s="10"/>
      <c r="J566" s="10"/>
      <c r="BZ566" s="45"/>
      <c r="CA566" s="45"/>
      <c r="CB566" s="45"/>
      <c r="CC566" s="45"/>
      <c r="CD566" s="45"/>
      <c r="CE566" s="45"/>
      <c r="CF566" s="45"/>
      <c r="CG566" s="45"/>
      <c r="CH566" s="45"/>
      <c r="CI566" s="45"/>
      <c r="CJ566" s="45"/>
      <c r="CK566" s="45"/>
      <c r="CL566" s="45"/>
      <c r="CM566" s="45"/>
      <c r="CN566" s="45"/>
      <c r="CO566" s="45"/>
      <c r="CP566" s="45"/>
      <c r="CQ566" s="45"/>
      <c r="CR566" s="45"/>
      <c r="CS566" s="45"/>
      <c r="CT566" s="45"/>
      <c r="CU566" s="45"/>
      <c r="CV566" s="45"/>
      <c r="CW566" s="45"/>
      <c r="CX566" s="45"/>
      <c r="CY566" s="45"/>
      <c r="CZ566" s="45"/>
      <c r="DA566" s="45"/>
      <c r="DB566" s="45"/>
      <c r="DC566" s="45"/>
      <c r="DD566" s="45"/>
      <c r="DE566" s="45"/>
      <c r="DF566" s="45"/>
      <c r="DG566" s="45"/>
      <c r="DH566" s="45"/>
      <c r="DI566" s="45"/>
      <c r="DJ566" s="45"/>
      <c r="DK566" s="45"/>
      <c r="DL566" s="45"/>
      <c r="DM566" s="45"/>
      <c r="DN566" s="45"/>
      <c r="DO566" s="45"/>
      <c r="DP566" s="45"/>
      <c r="DQ566" s="45"/>
      <c r="DR566" s="45"/>
      <c r="DS566" s="45"/>
      <c r="DT566" s="45"/>
      <c r="DU566" s="45"/>
      <c r="DV566" s="45"/>
      <c r="DW566" s="45"/>
      <c r="DX566" s="45"/>
      <c r="DY566" s="45"/>
      <c r="DZ566" s="45"/>
      <c r="EA566" s="45"/>
      <c r="EB566" s="45"/>
      <c r="EC566" s="45"/>
      <c r="ED566" s="45"/>
      <c r="EE566" s="45"/>
      <c r="EF566" s="45"/>
      <c r="EG566" s="45"/>
      <c r="EH566" s="45"/>
      <c r="EI566" s="45"/>
      <c r="EJ566" s="45"/>
      <c r="EK566" s="45"/>
      <c r="EL566" s="45"/>
      <c r="EM566" s="45"/>
      <c r="EN566" s="45"/>
      <c r="EO566" s="45"/>
      <c r="EP566" s="45"/>
      <c r="EQ566" s="45"/>
      <c r="ER566" s="45"/>
      <c r="ES566" s="45"/>
      <c r="ET566" s="45"/>
      <c r="EU566" s="45"/>
      <c r="EV566" s="45"/>
      <c r="EW566" s="45"/>
      <c r="EX566" s="45"/>
      <c r="EY566" s="45"/>
      <c r="EZ566" s="45"/>
      <c r="FA566" s="45"/>
      <c r="FB566" s="45"/>
      <c r="FC566" s="45"/>
      <c r="FD566" s="45"/>
      <c r="FE566" s="45"/>
      <c r="FF566" s="45"/>
      <c r="FG566" s="45"/>
      <c r="FH566" s="45"/>
      <c r="FI566" s="45"/>
      <c r="FJ566" s="45"/>
      <c r="FK566" s="45"/>
      <c r="FL566" s="45"/>
      <c r="FM566" s="45"/>
      <c r="FN566" s="45"/>
      <c r="FO566" s="45"/>
      <c r="FP566" s="45"/>
      <c r="FQ566" s="45"/>
      <c r="FR566" s="45"/>
      <c r="FS566" s="45"/>
      <c r="FT566" s="45"/>
      <c r="FU566" s="45"/>
      <c r="FV566" s="45"/>
      <c r="FW566" s="45"/>
      <c r="FX566" s="45"/>
      <c r="FY566" s="45"/>
      <c r="FZ566" s="45"/>
      <c r="GA566" s="45"/>
      <c r="GB566" s="45"/>
      <c r="GC566" s="45"/>
      <c r="GD566" s="45"/>
      <c r="GE566" s="45"/>
      <c r="GF566" s="45"/>
      <c r="GG566" s="45"/>
      <c r="GH566" s="45"/>
      <c r="GI566" s="45"/>
      <c r="GJ566" s="45"/>
      <c r="GK566" s="45"/>
      <c r="GL566" s="45"/>
      <c r="GM566" s="45"/>
      <c r="GN566" s="45"/>
      <c r="GO566" s="45"/>
      <c r="GP566" s="45"/>
      <c r="GQ566" s="45"/>
      <c r="GR566" s="45"/>
      <c r="GS566" s="45"/>
      <c r="GT566" s="45"/>
      <c r="GU566" s="45"/>
      <c r="GV566" s="45"/>
      <c r="GW566" s="45"/>
      <c r="GX566" s="45"/>
      <c r="GY566" s="45"/>
      <c r="GZ566" s="45"/>
      <c r="HA566" s="45"/>
      <c r="HB566" s="45"/>
      <c r="HC566" s="45"/>
      <c r="HD566" s="45"/>
      <c r="HE566" s="45"/>
      <c r="HF566" s="45"/>
      <c r="HG566" s="45"/>
      <c r="HH566" s="45"/>
      <c r="HI566" s="45"/>
      <c r="HJ566" s="45"/>
      <c r="HK566" s="45"/>
      <c r="HL566" s="45"/>
      <c r="HM566" s="45"/>
      <c r="HN566" s="45"/>
      <c r="HO566" s="45"/>
      <c r="HP566" s="45"/>
      <c r="HQ566" s="45"/>
      <c r="HR566" s="45"/>
      <c r="HS566" s="45"/>
      <c r="HT566" s="45"/>
      <c r="HU566" s="45"/>
      <c r="HV566" s="45"/>
      <c r="HW566" s="45"/>
      <c r="HX566" s="45"/>
      <c r="HY566" s="45"/>
      <c r="HZ566" s="45"/>
      <c r="IA566" s="45"/>
      <c r="IB566" s="45"/>
      <c r="IC566" s="45"/>
      <c r="ID566" s="45"/>
      <c r="IE566" s="45"/>
    </row>
    <row r="567" spans="3:239" x14ac:dyDescent="0.25">
      <c r="C567" s="10"/>
      <c r="D567" s="10"/>
      <c r="E567" s="10"/>
      <c r="F567" s="10"/>
      <c r="G567" s="10"/>
      <c r="H567" s="10"/>
      <c r="I567" s="10"/>
      <c r="J567" s="10"/>
      <c r="BZ567" s="45"/>
      <c r="CA567" s="45"/>
      <c r="CB567" s="45"/>
      <c r="CC567" s="45"/>
      <c r="CD567" s="45"/>
      <c r="CE567" s="45"/>
      <c r="CF567" s="45"/>
      <c r="CG567" s="45"/>
      <c r="CH567" s="45"/>
      <c r="CI567" s="45"/>
      <c r="CJ567" s="45"/>
      <c r="CK567" s="45"/>
      <c r="CL567" s="45"/>
      <c r="CM567" s="45"/>
      <c r="CN567" s="45"/>
      <c r="CO567" s="45"/>
      <c r="CP567" s="45"/>
      <c r="CQ567" s="45"/>
      <c r="CR567" s="45"/>
      <c r="CS567" s="45"/>
      <c r="CT567" s="45"/>
      <c r="CU567" s="45"/>
      <c r="CV567" s="45"/>
      <c r="CW567" s="45"/>
      <c r="CX567" s="45"/>
      <c r="CY567" s="45"/>
      <c r="CZ567" s="45"/>
      <c r="DA567" s="45"/>
      <c r="DB567" s="45"/>
      <c r="DC567" s="45"/>
      <c r="DD567" s="45"/>
      <c r="DE567" s="45"/>
      <c r="DF567" s="45"/>
      <c r="DG567" s="45"/>
      <c r="DH567" s="45"/>
      <c r="DI567" s="45"/>
      <c r="DJ567" s="45"/>
      <c r="DK567" s="45"/>
      <c r="DL567" s="45"/>
      <c r="DM567" s="45"/>
      <c r="DN567" s="45"/>
      <c r="DO567" s="45"/>
      <c r="DP567" s="45"/>
      <c r="DQ567" s="45"/>
      <c r="DR567" s="45"/>
      <c r="DS567" s="45"/>
      <c r="DT567" s="45"/>
      <c r="DU567" s="45"/>
      <c r="DV567" s="45"/>
      <c r="DW567" s="45"/>
      <c r="DX567" s="45"/>
      <c r="DY567" s="45"/>
      <c r="DZ567" s="45"/>
      <c r="EA567" s="45"/>
      <c r="EB567" s="45"/>
      <c r="EC567" s="45"/>
      <c r="ED567" s="45"/>
      <c r="EE567" s="45"/>
      <c r="EF567" s="45"/>
      <c r="EG567" s="45"/>
      <c r="EH567" s="45"/>
      <c r="EI567" s="45"/>
      <c r="EJ567" s="45"/>
      <c r="EK567" s="45"/>
      <c r="EL567" s="45"/>
      <c r="EM567" s="45"/>
      <c r="EN567" s="45"/>
      <c r="EO567" s="45"/>
      <c r="EP567" s="45"/>
      <c r="EQ567" s="45"/>
      <c r="ER567" s="45"/>
      <c r="ES567" s="45"/>
      <c r="ET567" s="45"/>
      <c r="EU567" s="45"/>
      <c r="EV567" s="45"/>
      <c r="EW567" s="45"/>
      <c r="EX567" s="45"/>
      <c r="EY567" s="45"/>
      <c r="EZ567" s="45"/>
      <c r="FA567" s="45"/>
      <c r="FB567" s="45"/>
      <c r="FC567" s="45"/>
      <c r="FD567" s="45"/>
      <c r="FE567" s="45"/>
      <c r="FF567" s="45"/>
      <c r="FG567" s="45"/>
      <c r="FH567" s="45"/>
      <c r="FI567" s="45"/>
      <c r="FJ567" s="45"/>
      <c r="FK567" s="45"/>
      <c r="FL567" s="45"/>
      <c r="FM567" s="45"/>
      <c r="FN567" s="45"/>
      <c r="FO567" s="45"/>
      <c r="FP567" s="45"/>
      <c r="FQ567" s="45"/>
      <c r="FR567" s="45"/>
      <c r="FS567" s="45"/>
      <c r="FT567" s="45"/>
      <c r="FU567" s="45"/>
      <c r="FV567" s="45"/>
      <c r="FW567" s="45"/>
      <c r="FX567" s="45"/>
      <c r="FY567" s="45"/>
      <c r="FZ567" s="45"/>
      <c r="GA567" s="45"/>
      <c r="GB567" s="45"/>
      <c r="GC567" s="45"/>
      <c r="GD567" s="45"/>
      <c r="GE567" s="45"/>
      <c r="GF567" s="45"/>
      <c r="GG567" s="45"/>
      <c r="GH567" s="45"/>
      <c r="GI567" s="45"/>
      <c r="GJ567" s="45"/>
      <c r="GK567" s="45"/>
      <c r="GL567" s="45"/>
      <c r="GM567" s="45"/>
      <c r="GN567" s="45"/>
      <c r="GO567" s="45"/>
      <c r="GP567" s="45"/>
      <c r="GQ567" s="45"/>
      <c r="GR567" s="45"/>
      <c r="GS567" s="45"/>
      <c r="GT567" s="45"/>
      <c r="GU567" s="45"/>
      <c r="GV567" s="45"/>
      <c r="GW567" s="45"/>
      <c r="GX567" s="45"/>
      <c r="GY567" s="45"/>
      <c r="GZ567" s="45"/>
      <c r="HA567" s="45"/>
      <c r="HB567" s="45"/>
      <c r="HC567" s="45"/>
      <c r="HD567" s="45"/>
      <c r="HE567" s="45"/>
      <c r="HF567" s="45"/>
      <c r="HG567" s="45"/>
      <c r="HH567" s="45"/>
      <c r="HI567" s="45"/>
      <c r="HJ567" s="45"/>
      <c r="HK567" s="45"/>
      <c r="HL567" s="45"/>
      <c r="HM567" s="45"/>
      <c r="HN567" s="45"/>
      <c r="HO567" s="45"/>
      <c r="HP567" s="45"/>
      <c r="HQ567" s="45"/>
      <c r="HR567" s="45"/>
      <c r="HS567" s="45"/>
      <c r="HT567" s="45"/>
      <c r="HU567" s="45"/>
      <c r="HV567" s="45"/>
      <c r="HW567" s="45"/>
      <c r="HX567" s="45"/>
      <c r="HY567" s="45"/>
      <c r="HZ567" s="45"/>
      <c r="IA567" s="45"/>
      <c r="IB567" s="45"/>
      <c r="IC567" s="45"/>
      <c r="ID567" s="45"/>
      <c r="IE567" s="45"/>
    </row>
    <row r="568" spans="3:239" x14ac:dyDescent="0.25">
      <c r="C568" s="10"/>
      <c r="D568" s="10"/>
      <c r="E568" s="10"/>
      <c r="F568" s="10"/>
      <c r="G568" s="10"/>
      <c r="H568" s="10"/>
      <c r="I568" s="10"/>
      <c r="J568" s="10"/>
      <c r="BZ568" s="45"/>
      <c r="CA568" s="45"/>
      <c r="CB568" s="45"/>
      <c r="CC568" s="45"/>
      <c r="CD568" s="45"/>
      <c r="CE568" s="45"/>
      <c r="CF568" s="45"/>
      <c r="CG568" s="45"/>
      <c r="CH568" s="45"/>
      <c r="CI568" s="45"/>
      <c r="CJ568" s="45"/>
      <c r="CK568" s="45"/>
      <c r="CL568" s="45"/>
      <c r="CM568" s="45"/>
      <c r="CN568" s="45"/>
      <c r="CO568" s="45"/>
      <c r="CP568" s="45"/>
      <c r="CQ568" s="45"/>
      <c r="CR568" s="45"/>
      <c r="CS568" s="45"/>
      <c r="CT568" s="45"/>
      <c r="CU568" s="45"/>
      <c r="CV568" s="45"/>
      <c r="CW568" s="45"/>
      <c r="CX568" s="45"/>
      <c r="CY568" s="45"/>
      <c r="CZ568" s="45"/>
      <c r="DA568" s="45"/>
      <c r="DB568" s="45"/>
      <c r="DC568" s="45"/>
      <c r="DD568" s="45"/>
      <c r="DE568" s="45"/>
      <c r="DF568" s="45"/>
      <c r="DG568" s="45"/>
      <c r="DH568" s="45"/>
      <c r="DI568" s="45"/>
      <c r="DJ568" s="45"/>
      <c r="DK568" s="45"/>
      <c r="DL568" s="45"/>
      <c r="DM568" s="45"/>
      <c r="DN568" s="45"/>
      <c r="DO568" s="45"/>
      <c r="DP568" s="45"/>
      <c r="DQ568" s="45"/>
      <c r="DR568" s="45"/>
      <c r="DS568" s="45"/>
      <c r="DT568" s="45"/>
      <c r="DU568" s="45"/>
      <c r="DV568" s="45"/>
      <c r="DW568" s="45"/>
      <c r="DX568" s="45"/>
      <c r="DY568" s="45"/>
      <c r="DZ568" s="45"/>
      <c r="EA568" s="45"/>
      <c r="EB568" s="45"/>
      <c r="EC568" s="45"/>
      <c r="ED568" s="45"/>
      <c r="EE568" s="45"/>
      <c r="EF568" s="45"/>
      <c r="EG568" s="45"/>
      <c r="EH568" s="45"/>
      <c r="EI568" s="45"/>
      <c r="EJ568" s="45"/>
      <c r="EK568" s="45"/>
      <c r="EL568" s="45"/>
      <c r="EM568" s="45"/>
      <c r="EN568" s="45"/>
      <c r="EO568" s="45"/>
      <c r="EP568" s="45"/>
      <c r="EQ568" s="45"/>
      <c r="ER568" s="45"/>
      <c r="ES568" s="45"/>
      <c r="ET568" s="45"/>
      <c r="EU568" s="45"/>
      <c r="EV568" s="45"/>
      <c r="EW568" s="45"/>
      <c r="EX568" s="45"/>
      <c r="EY568" s="45"/>
      <c r="EZ568" s="45"/>
      <c r="FA568" s="45"/>
      <c r="FB568" s="45"/>
      <c r="FC568" s="45"/>
      <c r="FD568" s="45"/>
      <c r="FE568" s="45"/>
      <c r="FF568" s="45"/>
      <c r="FG568" s="45"/>
      <c r="FH568" s="45"/>
      <c r="FI568" s="45"/>
      <c r="FJ568" s="45"/>
      <c r="FK568" s="45"/>
      <c r="FL568" s="45"/>
      <c r="FM568" s="45"/>
      <c r="FN568" s="45"/>
      <c r="FO568" s="45"/>
      <c r="FP568" s="45"/>
      <c r="FQ568" s="45"/>
      <c r="FR568" s="45"/>
      <c r="FS568" s="45"/>
      <c r="FT568" s="45"/>
      <c r="FU568" s="45"/>
      <c r="FV568" s="45"/>
      <c r="FW568" s="45"/>
      <c r="FX568" s="45"/>
      <c r="FY568" s="45"/>
      <c r="FZ568" s="45"/>
      <c r="GA568" s="45"/>
      <c r="GB568" s="45"/>
      <c r="GC568" s="45"/>
      <c r="GD568" s="45"/>
      <c r="GE568" s="45"/>
      <c r="GF568" s="45"/>
      <c r="GG568" s="45"/>
      <c r="GH568" s="45"/>
      <c r="GI568" s="45"/>
      <c r="GJ568" s="45"/>
      <c r="GK568" s="45"/>
      <c r="GL568" s="45"/>
      <c r="GM568" s="45"/>
      <c r="GN568" s="45"/>
      <c r="GO568" s="45"/>
      <c r="GP568" s="45"/>
      <c r="GQ568" s="45"/>
      <c r="GR568" s="45"/>
      <c r="GS568" s="45"/>
      <c r="GT568" s="45"/>
      <c r="GU568" s="45"/>
      <c r="GV568" s="45"/>
      <c r="GW568" s="45"/>
      <c r="GX568" s="45"/>
      <c r="GY568" s="45"/>
      <c r="GZ568" s="45"/>
      <c r="HA568" s="45"/>
      <c r="HB568" s="45"/>
      <c r="HC568" s="45"/>
      <c r="HD568" s="45"/>
      <c r="HE568" s="45"/>
      <c r="HF568" s="45"/>
      <c r="HG568" s="45"/>
      <c r="HH568" s="45"/>
      <c r="HI568" s="45"/>
      <c r="HJ568" s="45"/>
      <c r="HK568" s="45"/>
      <c r="HL568" s="45"/>
      <c r="HM568" s="45"/>
      <c r="HN568" s="45"/>
      <c r="HO568" s="45"/>
      <c r="HP568" s="45"/>
      <c r="HQ568" s="45"/>
      <c r="HR568" s="45"/>
      <c r="HS568" s="45"/>
      <c r="HT568" s="45"/>
      <c r="HU568" s="45"/>
      <c r="HV568" s="45"/>
      <c r="HW568" s="45"/>
      <c r="HX568" s="45"/>
      <c r="HY568" s="45"/>
      <c r="HZ568" s="45"/>
      <c r="IA568" s="45"/>
      <c r="IB568" s="45"/>
      <c r="IC568" s="45"/>
      <c r="ID568" s="45"/>
      <c r="IE568" s="45"/>
    </row>
    <row r="569" spans="3:239" x14ac:dyDescent="0.25">
      <c r="C569" s="10"/>
      <c r="D569" s="10"/>
      <c r="E569" s="10"/>
      <c r="F569" s="10"/>
      <c r="G569" s="10"/>
      <c r="H569" s="10"/>
      <c r="I569" s="10"/>
      <c r="J569" s="10"/>
      <c r="BZ569" s="45"/>
      <c r="CA569" s="45"/>
      <c r="CB569" s="45"/>
      <c r="CC569" s="45"/>
      <c r="CD569" s="45"/>
      <c r="CE569" s="45"/>
      <c r="CF569" s="45"/>
      <c r="CG569" s="45"/>
      <c r="CH569" s="45"/>
      <c r="CI569" s="45"/>
      <c r="CJ569" s="45"/>
      <c r="CK569" s="45"/>
      <c r="CL569" s="45"/>
      <c r="CM569" s="45"/>
      <c r="CN569" s="45"/>
      <c r="CO569" s="45"/>
      <c r="CP569" s="45"/>
      <c r="CQ569" s="45"/>
      <c r="CR569" s="45"/>
      <c r="CS569" s="45"/>
      <c r="CT569" s="45"/>
      <c r="CU569" s="45"/>
      <c r="CV569" s="45"/>
      <c r="CW569" s="45"/>
      <c r="CX569" s="45"/>
      <c r="CY569" s="45"/>
      <c r="CZ569" s="45"/>
      <c r="DA569" s="45"/>
      <c r="DB569" s="45"/>
      <c r="DC569" s="45"/>
      <c r="DD569" s="45"/>
      <c r="DE569" s="45"/>
      <c r="DF569" s="45"/>
      <c r="DG569" s="45"/>
      <c r="DH569" s="45"/>
      <c r="DI569" s="45"/>
      <c r="DJ569" s="45"/>
      <c r="DK569" s="45"/>
      <c r="DL569" s="45"/>
      <c r="DM569" s="45"/>
      <c r="DN569" s="45"/>
      <c r="DO569" s="45"/>
      <c r="DP569" s="45"/>
      <c r="DQ569" s="45"/>
      <c r="DR569" s="45"/>
      <c r="DS569" s="45"/>
      <c r="DT569" s="45"/>
      <c r="DU569" s="45"/>
      <c r="DV569" s="45"/>
      <c r="DW569" s="45"/>
      <c r="DX569" s="45"/>
      <c r="DY569" s="45"/>
      <c r="DZ569" s="45"/>
      <c r="EA569" s="45"/>
      <c r="EB569" s="45"/>
      <c r="EC569" s="45"/>
      <c r="ED569" s="45"/>
      <c r="EE569" s="45"/>
      <c r="EF569" s="45"/>
      <c r="EG569" s="45"/>
      <c r="EH569" s="45"/>
      <c r="EI569" s="45"/>
      <c r="EJ569" s="45"/>
      <c r="EK569" s="45"/>
      <c r="EL569" s="45"/>
      <c r="EM569" s="45"/>
      <c r="EN569" s="45"/>
      <c r="EO569" s="45"/>
      <c r="EP569" s="45"/>
      <c r="EQ569" s="45"/>
      <c r="ER569" s="45"/>
      <c r="ES569" s="45"/>
      <c r="ET569" s="45"/>
      <c r="EU569" s="45"/>
      <c r="EV569" s="45"/>
      <c r="EW569" s="45"/>
      <c r="EX569" s="45"/>
      <c r="EY569" s="45"/>
      <c r="EZ569" s="45"/>
      <c r="FA569" s="45"/>
      <c r="FB569" s="45"/>
      <c r="FC569" s="45"/>
      <c r="FD569" s="45"/>
      <c r="FE569" s="45"/>
      <c r="FF569" s="45"/>
      <c r="FG569" s="45"/>
      <c r="FH569" s="45"/>
      <c r="FI569" s="45"/>
      <c r="FJ569" s="45"/>
      <c r="FK569" s="45"/>
      <c r="FL569" s="45"/>
      <c r="FM569" s="45"/>
      <c r="FN569" s="45"/>
      <c r="FO569" s="45"/>
      <c r="FP569" s="45"/>
      <c r="FQ569" s="45"/>
      <c r="FR569" s="45"/>
      <c r="FS569" s="45"/>
      <c r="FT569" s="45"/>
      <c r="FU569" s="45"/>
      <c r="FV569" s="45"/>
      <c r="FW569" s="45"/>
      <c r="FX569" s="45"/>
      <c r="FY569" s="45"/>
      <c r="FZ569" s="45"/>
      <c r="GA569" s="45"/>
      <c r="GB569" s="45"/>
      <c r="GC569" s="45"/>
      <c r="GD569" s="45"/>
      <c r="GE569" s="45"/>
      <c r="GF569" s="45"/>
      <c r="GG569" s="45"/>
      <c r="GH569" s="45"/>
      <c r="GI569" s="45"/>
      <c r="GJ569" s="45"/>
      <c r="GK569" s="45"/>
      <c r="GL569" s="45"/>
      <c r="GM569" s="45"/>
      <c r="GN569" s="45"/>
      <c r="GO569" s="45"/>
      <c r="GP569" s="45"/>
      <c r="GQ569" s="45"/>
      <c r="GR569" s="45"/>
      <c r="GS569" s="45"/>
      <c r="GT569" s="45"/>
      <c r="GU569" s="45"/>
      <c r="GV569" s="45"/>
      <c r="GW569" s="45"/>
      <c r="GX569" s="45"/>
      <c r="GY569" s="45"/>
      <c r="GZ569" s="45"/>
      <c r="HA569" s="45"/>
      <c r="HB569" s="45"/>
      <c r="HC569" s="45"/>
      <c r="HD569" s="45"/>
      <c r="HE569" s="45"/>
      <c r="HF569" s="45"/>
      <c r="HG569" s="45"/>
      <c r="HH569" s="45"/>
      <c r="HI569" s="45"/>
      <c r="HJ569" s="45"/>
      <c r="HK569" s="45"/>
      <c r="HL569" s="45"/>
      <c r="HM569" s="45"/>
      <c r="HN569" s="45"/>
      <c r="HO569" s="45"/>
      <c r="HP569" s="45"/>
      <c r="HQ569" s="45"/>
      <c r="HR569" s="45"/>
      <c r="HS569" s="45"/>
      <c r="HT569" s="45"/>
      <c r="HU569" s="45"/>
      <c r="HV569" s="45"/>
      <c r="HW569" s="45"/>
      <c r="HX569" s="45"/>
      <c r="HY569" s="45"/>
      <c r="HZ569" s="45"/>
      <c r="IA569" s="45"/>
      <c r="IB569" s="45"/>
      <c r="IC569" s="45"/>
      <c r="ID569" s="45"/>
      <c r="IE569" s="45"/>
    </row>
    <row r="570" spans="3:239" x14ac:dyDescent="0.25">
      <c r="C570" s="10"/>
      <c r="D570" s="10"/>
      <c r="E570" s="10"/>
      <c r="F570" s="10"/>
      <c r="G570" s="10"/>
      <c r="H570" s="10"/>
      <c r="I570" s="10"/>
      <c r="J570" s="10"/>
      <c r="BZ570" s="45"/>
      <c r="CA570" s="45"/>
      <c r="CB570" s="45"/>
      <c r="CC570" s="45"/>
      <c r="CD570" s="45"/>
      <c r="CE570" s="45"/>
      <c r="CF570" s="45"/>
      <c r="CG570" s="45"/>
      <c r="CH570" s="45"/>
      <c r="CI570" s="45"/>
      <c r="CJ570" s="45"/>
      <c r="CK570" s="45"/>
      <c r="CL570" s="45"/>
      <c r="CM570" s="45"/>
      <c r="CN570" s="45"/>
      <c r="CO570" s="45"/>
      <c r="CP570" s="45"/>
      <c r="CQ570" s="45"/>
      <c r="CR570" s="45"/>
      <c r="CS570" s="45"/>
      <c r="CT570" s="45"/>
      <c r="CU570" s="45"/>
      <c r="CV570" s="45"/>
      <c r="CW570" s="45"/>
      <c r="CX570" s="45"/>
      <c r="CY570" s="45"/>
      <c r="CZ570" s="45"/>
      <c r="DA570" s="45"/>
      <c r="DB570" s="45"/>
      <c r="DC570" s="45"/>
      <c r="DD570" s="45"/>
      <c r="DE570" s="45"/>
      <c r="DF570" s="45"/>
      <c r="DG570" s="45"/>
      <c r="DH570" s="45"/>
      <c r="DI570" s="45"/>
      <c r="DJ570" s="45"/>
      <c r="DK570" s="45"/>
      <c r="DL570" s="45"/>
      <c r="DM570" s="45"/>
      <c r="DN570" s="45"/>
      <c r="DO570" s="45"/>
      <c r="DP570" s="45"/>
      <c r="DQ570" s="45"/>
      <c r="DR570" s="45"/>
      <c r="DS570" s="45"/>
      <c r="DT570" s="45"/>
      <c r="DU570" s="45"/>
      <c r="DV570" s="45"/>
      <c r="DW570" s="45"/>
      <c r="DX570" s="45"/>
      <c r="DY570" s="45"/>
      <c r="DZ570" s="45"/>
      <c r="EA570" s="45"/>
      <c r="EB570" s="45"/>
      <c r="EC570" s="45"/>
      <c r="ED570" s="45"/>
      <c r="EE570" s="45"/>
      <c r="EF570" s="45"/>
      <c r="EG570" s="45"/>
      <c r="EH570" s="45"/>
      <c r="EI570" s="45"/>
      <c r="EJ570" s="45"/>
      <c r="EK570" s="45"/>
      <c r="EL570" s="45"/>
      <c r="EM570" s="45"/>
      <c r="EN570" s="45"/>
      <c r="EO570" s="45"/>
      <c r="EP570" s="45"/>
      <c r="EQ570" s="45"/>
      <c r="ER570" s="45"/>
      <c r="ES570" s="45"/>
      <c r="ET570" s="45"/>
      <c r="EU570" s="45"/>
      <c r="EV570" s="45"/>
      <c r="EW570" s="45"/>
      <c r="EX570" s="45"/>
      <c r="EY570" s="45"/>
      <c r="EZ570" s="45"/>
      <c r="FA570" s="45"/>
      <c r="FB570" s="45"/>
      <c r="FC570" s="45"/>
      <c r="FD570" s="45"/>
      <c r="FE570" s="45"/>
      <c r="FF570" s="45"/>
      <c r="FG570" s="45"/>
      <c r="FH570" s="45"/>
      <c r="FI570" s="45"/>
      <c r="FJ570" s="45"/>
      <c r="FK570" s="45"/>
      <c r="FL570" s="45"/>
      <c r="FM570" s="45"/>
      <c r="FN570" s="45"/>
      <c r="FO570" s="45"/>
      <c r="FP570" s="45"/>
      <c r="FQ570" s="45"/>
      <c r="FR570" s="45"/>
      <c r="FS570" s="45"/>
      <c r="FT570" s="45"/>
      <c r="FU570" s="45"/>
      <c r="FV570" s="45"/>
      <c r="FW570" s="45"/>
      <c r="FX570" s="45"/>
      <c r="FY570" s="45"/>
      <c r="FZ570" s="45"/>
      <c r="GA570" s="45"/>
      <c r="GB570" s="45"/>
      <c r="GC570" s="45"/>
      <c r="GD570" s="45"/>
      <c r="GE570" s="45"/>
      <c r="GF570" s="45"/>
      <c r="GG570" s="45"/>
      <c r="GH570" s="45"/>
      <c r="GI570" s="45"/>
      <c r="GJ570" s="45"/>
      <c r="GK570" s="45"/>
      <c r="GL570" s="45"/>
      <c r="GM570" s="45"/>
      <c r="GN570" s="45"/>
      <c r="GO570" s="45"/>
      <c r="GP570" s="45"/>
      <c r="GQ570" s="45"/>
      <c r="GR570" s="45"/>
      <c r="GS570" s="45"/>
      <c r="GT570" s="45"/>
      <c r="GU570" s="45"/>
      <c r="GV570" s="45"/>
      <c r="GW570" s="45"/>
      <c r="GX570" s="45"/>
      <c r="GY570" s="45"/>
      <c r="GZ570" s="45"/>
      <c r="HA570" s="45"/>
      <c r="HB570" s="45"/>
      <c r="HC570" s="45"/>
      <c r="HD570" s="45"/>
      <c r="HE570" s="45"/>
      <c r="HF570" s="45"/>
      <c r="HG570" s="45"/>
      <c r="HH570" s="45"/>
      <c r="HI570" s="45"/>
      <c r="HJ570" s="45"/>
      <c r="HK570" s="45"/>
      <c r="HL570" s="45"/>
      <c r="HM570" s="45"/>
      <c r="HN570" s="45"/>
      <c r="HO570" s="45"/>
      <c r="HP570" s="45"/>
      <c r="HQ570" s="45"/>
      <c r="HR570" s="45"/>
      <c r="HS570" s="45"/>
      <c r="HT570" s="45"/>
      <c r="HU570" s="45"/>
      <c r="HV570" s="45"/>
      <c r="HW570" s="45"/>
      <c r="HX570" s="45"/>
      <c r="HY570" s="45"/>
      <c r="HZ570" s="45"/>
      <c r="IA570" s="45"/>
      <c r="IB570" s="45"/>
      <c r="IC570" s="45"/>
      <c r="ID570" s="45"/>
      <c r="IE570" s="45"/>
    </row>
    <row r="571" spans="3:239" x14ac:dyDescent="0.25">
      <c r="C571" s="10"/>
      <c r="D571" s="10"/>
      <c r="E571" s="10"/>
      <c r="F571" s="10"/>
      <c r="G571" s="10"/>
      <c r="H571" s="10"/>
      <c r="I571" s="10"/>
      <c r="J571" s="10"/>
      <c r="BZ571" s="45"/>
      <c r="CA571" s="45"/>
      <c r="CB571" s="45"/>
      <c r="CC571" s="45"/>
      <c r="CD571" s="45"/>
      <c r="CE571" s="45"/>
      <c r="CF571" s="45"/>
      <c r="CG571" s="45"/>
      <c r="CH571" s="45"/>
      <c r="CI571" s="45"/>
      <c r="CJ571" s="45"/>
      <c r="CK571" s="45"/>
      <c r="CL571" s="45"/>
      <c r="CM571" s="45"/>
      <c r="CN571" s="45"/>
      <c r="CO571" s="45"/>
      <c r="CP571" s="45"/>
      <c r="CQ571" s="45"/>
      <c r="CR571" s="45"/>
      <c r="CS571" s="45"/>
      <c r="CT571" s="45"/>
      <c r="CU571" s="45"/>
      <c r="CV571" s="45"/>
      <c r="CW571" s="45"/>
      <c r="CX571" s="45"/>
      <c r="CY571" s="45"/>
      <c r="CZ571" s="45"/>
      <c r="DA571" s="45"/>
      <c r="DB571" s="45"/>
      <c r="DC571" s="45"/>
      <c r="DD571" s="45"/>
      <c r="DE571" s="45"/>
      <c r="DF571" s="45"/>
      <c r="DG571" s="45"/>
      <c r="DH571" s="45"/>
      <c r="DI571" s="45"/>
      <c r="DJ571" s="45"/>
      <c r="DK571" s="45"/>
      <c r="DL571" s="45"/>
      <c r="DM571" s="45"/>
      <c r="DN571" s="45"/>
      <c r="DO571" s="45"/>
      <c r="DP571" s="45"/>
      <c r="DQ571" s="45"/>
      <c r="DR571" s="45"/>
      <c r="DS571" s="45"/>
      <c r="DT571" s="45"/>
      <c r="DU571" s="45"/>
      <c r="DV571" s="45"/>
      <c r="DW571" s="45"/>
      <c r="DX571" s="45"/>
      <c r="DY571" s="45"/>
      <c r="DZ571" s="45"/>
      <c r="EA571" s="45"/>
      <c r="EB571" s="45"/>
      <c r="EC571" s="45"/>
      <c r="ED571" s="45"/>
      <c r="EE571" s="45"/>
      <c r="EF571" s="45"/>
      <c r="EG571" s="45"/>
      <c r="EH571" s="45"/>
      <c r="EI571" s="45"/>
      <c r="EJ571" s="45"/>
      <c r="EK571" s="45"/>
      <c r="EL571" s="45"/>
      <c r="EM571" s="45"/>
      <c r="EN571" s="45"/>
      <c r="EO571" s="45"/>
      <c r="EP571" s="45"/>
      <c r="EQ571" s="45"/>
      <c r="ER571" s="45"/>
      <c r="ES571" s="45"/>
      <c r="ET571" s="45"/>
      <c r="EU571" s="45"/>
      <c r="EV571" s="45"/>
      <c r="EW571" s="45"/>
      <c r="EX571" s="45"/>
      <c r="EY571" s="45"/>
      <c r="EZ571" s="45"/>
      <c r="FA571" s="45"/>
      <c r="FB571" s="45"/>
      <c r="FC571" s="45"/>
      <c r="FD571" s="45"/>
      <c r="FE571" s="45"/>
      <c r="FF571" s="45"/>
      <c r="FG571" s="45"/>
      <c r="FH571" s="45"/>
      <c r="FI571" s="45"/>
      <c r="FJ571" s="45"/>
      <c r="FK571" s="45"/>
      <c r="FL571" s="45"/>
      <c r="FM571" s="45"/>
      <c r="FN571" s="45"/>
      <c r="FO571" s="45"/>
      <c r="FP571" s="45"/>
      <c r="FQ571" s="45"/>
      <c r="FR571" s="45"/>
      <c r="FS571" s="45"/>
      <c r="FT571" s="45"/>
      <c r="FU571" s="45"/>
      <c r="FV571" s="45"/>
      <c r="FW571" s="45"/>
      <c r="FX571" s="45"/>
      <c r="FY571" s="45"/>
      <c r="FZ571" s="45"/>
      <c r="GA571" s="45"/>
      <c r="GB571" s="45"/>
      <c r="GC571" s="45"/>
      <c r="GD571" s="45"/>
      <c r="GE571" s="45"/>
      <c r="GF571" s="45"/>
      <c r="GG571" s="45"/>
      <c r="GH571" s="45"/>
      <c r="GI571" s="45"/>
      <c r="GJ571" s="45"/>
      <c r="GK571" s="45"/>
      <c r="GL571" s="45"/>
      <c r="GM571" s="45"/>
      <c r="GN571" s="45"/>
      <c r="GO571" s="45"/>
      <c r="GP571" s="45"/>
      <c r="GQ571" s="45"/>
      <c r="GR571" s="45"/>
      <c r="GS571" s="45"/>
      <c r="GT571" s="45"/>
      <c r="GU571" s="45"/>
      <c r="GV571" s="45"/>
      <c r="GW571" s="45"/>
      <c r="GX571" s="45"/>
      <c r="GY571" s="45"/>
      <c r="GZ571" s="45"/>
      <c r="HA571" s="45"/>
      <c r="HB571" s="45"/>
      <c r="HC571" s="45"/>
      <c r="HD571" s="45"/>
      <c r="HE571" s="45"/>
      <c r="HF571" s="45"/>
      <c r="HG571" s="45"/>
      <c r="HH571" s="45"/>
      <c r="HI571" s="45"/>
      <c r="HJ571" s="45"/>
      <c r="HK571" s="45"/>
      <c r="HL571" s="45"/>
      <c r="HM571" s="45"/>
      <c r="HN571" s="45"/>
      <c r="HO571" s="45"/>
      <c r="HP571" s="45"/>
      <c r="HQ571" s="45"/>
      <c r="HR571" s="45"/>
      <c r="HS571" s="45"/>
      <c r="HT571" s="45"/>
      <c r="HU571" s="45"/>
      <c r="HV571" s="45"/>
      <c r="HW571" s="45"/>
      <c r="HX571" s="45"/>
      <c r="HY571" s="45"/>
      <c r="HZ571" s="45"/>
      <c r="IA571" s="45"/>
      <c r="IB571" s="45"/>
      <c r="IC571" s="45"/>
      <c r="ID571" s="45"/>
      <c r="IE571" s="45"/>
    </row>
    <row r="572" spans="3:239" x14ac:dyDescent="0.25">
      <c r="C572" s="10"/>
      <c r="D572" s="10"/>
      <c r="E572" s="10"/>
      <c r="F572" s="10"/>
      <c r="G572" s="10"/>
      <c r="H572" s="10"/>
      <c r="I572" s="10"/>
      <c r="J572" s="10"/>
      <c r="BZ572" s="45"/>
      <c r="CA572" s="45"/>
      <c r="CB572" s="45"/>
      <c r="CC572" s="45"/>
      <c r="CD572" s="45"/>
      <c r="CE572" s="45"/>
      <c r="CF572" s="45"/>
      <c r="CG572" s="45"/>
      <c r="CH572" s="45"/>
      <c r="CI572" s="45"/>
      <c r="CJ572" s="45"/>
      <c r="CK572" s="45"/>
      <c r="CL572" s="45"/>
      <c r="CM572" s="45"/>
      <c r="CN572" s="45"/>
      <c r="CO572" s="45"/>
      <c r="CP572" s="45"/>
      <c r="CQ572" s="45"/>
      <c r="CR572" s="45"/>
      <c r="CS572" s="45"/>
      <c r="CT572" s="45"/>
      <c r="CU572" s="45"/>
      <c r="CV572" s="45"/>
      <c r="CW572" s="45"/>
      <c r="CX572" s="45"/>
      <c r="CY572" s="45"/>
      <c r="CZ572" s="45"/>
      <c r="DA572" s="45"/>
      <c r="DB572" s="45"/>
      <c r="DC572" s="45"/>
      <c r="DD572" s="45"/>
      <c r="DE572" s="45"/>
      <c r="DF572" s="45"/>
      <c r="DG572" s="45"/>
      <c r="DH572" s="45"/>
      <c r="DI572" s="45"/>
      <c r="DJ572" s="45"/>
      <c r="DK572" s="45"/>
      <c r="DL572" s="45"/>
      <c r="DM572" s="45"/>
      <c r="DN572" s="45"/>
      <c r="DO572" s="45"/>
      <c r="DP572" s="45"/>
      <c r="DQ572" s="45"/>
      <c r="DR572" s="45"/>
      <c r="DS572" s="45"/>
      <c r="DT572" s="45"/>
      <c r="DU572" s="45"/>
      <c r="DV572" s="45"/>
      <c r="DW572" s="45"/>
      <c r="DX572" s="45"/>
      <c r="DY572" s="45"/>
      <c r="DZ572" s="45"/>
      <c r="EA572" s="45"/>
      <c r="EB572" s="45"/>
      <c r="EC572" s="45"/>
      <c r="ED572" s="45"/>
      <c r="EE572" s="45"/>
      <c r="EF572" s="45"/>
      <c r="EG572" s="45"/>
      <c r="EH572" s="45"/>
      <c r="EI572" s="45"/>
      <c r="EJ572" s="45"/>
      <c r="EK572" s="45"/>
      <c r="EL572" s="45"/>
      <c r="EM572" s="45"/>
      <c r="EN572" s="45"/>
      <c r="EO572" s="45"/>
      <c r="EP572" s="45"/>
      <c r="EQ572" s="45"/>
      <c r="ER572" s="45"/>
      <c r="ES572" s="45"/>
      <c r="ET572" s="45"/>
      <c r="EU572" s="45"/>
      <c r="EV572" s="45"/>
      <c r="EW572" s="45"/>
      <c r="EX572" s="45"/>
      <c r="EY572" s="45"/>
      <c r="EZ572" s="45"/>
      <c r="FA572" s="45"/>
      <c r="FB572" s="45"/>
      <c r="FC572" s="45"/>
      <c r="FD572" s="45"/>
      <c r="FE572" s="45"/>
      <c r="FF572" s="45"/>
      <c r="FG572" s="45"/>
      <c r="FH572" s="45"/>
      <c r="FI572" s="45"/>
      <c r="FJ572" s="45"/>
      <c r="FK572" s="45"/>
      <c r="FL572" s="45"/>
      <c r="FM572" s="45"/>
      <c r="FN572" s="45"/>
      <c r="FO572" s="45"/>
      <c r="FP572" s="45"/>
      <c r="FQ572" s="45"/>
      <c r="FR572" s="45"/>
      <c r="FS572" s="45"/>
      <c r="FT572" s="45"/>
      <c r="FU572" s="45"/>
      <c r="FV572" s="45"/>
      <c r="FW572" s="45"/>
      <c r="FX572" s="45"/>
      <c r="FY572" s="45"/>
      <c r="FZ572" s="45"/>
      <c r="GA572" s="45"/>
      <c r="GB572" s="45"/>
      <c r="GC572" s="45"/>
      <c r="GD572" s="45"/>
      <c r="GE572" s="45"/>
      <c r="GF572" s="45"/>
      <c r="GG572" s="45"/>
      <c r="GH572" s="45"/>
      <c r="GI572" s="45"/>
      <c r="GJ572" s="45"/>
      <c r="GK572" s="45"/>
      <c r="GL572" s="45"/>
      <c r="GM572" s="45"/>
      <c r="GN572" s="45"/>
      <c r="GO572" s="45"/>
      <c r="GP572" s="45"/>
      <c r="GQ572" s="45"/>
      <c r="GR572" s="45"/>
      <c r="GS572" s="45"/>
      <c r="GT572" s="45"/>
      <c r="GU572" s="45"/>
      <c r="GV572" s="45"/>
      <c r="GW572" s="45"/>
      <c r="GX572" s="45"/>
      <c r="GY572" s="45"/>
      <c r="GZ572" s="45"/>
      <c r="HA572" s="45"/>
      <c r="HB572" s="45"/>
      <c r="HC572" s="45"/>
      <c r="HD572" s="45"/>
      <c r="HE572" s="45"/>
      <c r="HF572" s="45"/>
      <c r="HG572" s="45"/>
      <c r="HH572" s="45"/>
      <c r="HI572" s="45"/>
      <c r="HJ572" s="45"/>
      <c r="HK572" s="45"/>
      <c r="HL572" s="45"/>
      <c r="HM572" s="45"/>
      <c r="HN572" s="45"/>
      <c r="HO572" s="45"/>
      <c r="HP572" s="45"/>
      <c r="HQ572" s="45"/>
      <c r="HR572" s="45"/>
      <c r="HS572" s="45"/>
      <c r="HT572" s="45"/>
      <c r="HU572" s="45"/>
      <c r="HV572" s="45"/>
      <c r="HW572" s="45"/>
      <c r="HX572" s="45"/>
      <c r="HY572" s="45"/>
      <c r="HZ572" s="45"/>
      <c r="IA572" s="45"/>
      <c r="IB572" s="45"/>
      <c r="IC572" s="45"/>
      <c r="ID572" s="45"/>
      <c r="IE572" s="45"/>
    </row>
    <row r="573" spans="3:239" x14ac:dyDescent="0.25">
      <c r="C573" s="10"/>
      <c r="D573" s="10"/>
      <c r="E573" s="10"/>
      <c r="F573" s="10"/>
      <c r="G573" s="10"/>
      <c r="H573" s="10"/>
      <c r="I573" s="10"/>
      <c r="J573" s="10"/>
      <c r="BZ573" s="45"/>
      <c r="CA573" s="45"/>
      <c r="CB573" s="45"/>
      <c r="CC573" s="45"/>
      <c r="CD573" s="45"/>
      <c r="CE573" s="45"/>
      <c r="CF573" s="45"/>
      <c r="CG573" s="45"/>
      <c r="CH573" s="45"/>
      <c r="CI573" s="45"/>
      <c r="CJ573" s="45"/>
      <c r="CK573" s="45"/>
      <c r="CL573" s="45"/>
      <c r="CM573" s="45"/>
      <c r="CN573" s="45"/>
      <c r="CO573" s="45"/>
      <c r="CP573" s="45"/>
      <c r="CQ573" s="45"/>
      <c r="CR573" s="45"/>
      <c r="CS573" s="45"/>
      <c r="CT573" s="45"/>
      <c r="CU573" s="45"/>
      <c r="CV573" s="45"/>
      <c r="CW573" s="45"/>
      <c r="CX573" s="45"/>
      <c r="CY573" s="45"/>
      <c r="CZ573" s="45"/>
      <c r="DA573" s="45"/>
      <c r="DB573" s="45"/>
      <c r="DC573" s="45"/>
      <c r="DD573" s="45"/>
      <c r="DE573" s="45"/>
      <c r="DF573" s="45"/>
      <c r="DG573" s="45"/>
      <c r="DH573" s="45"/>
      <c r="DI573" s="45"/>
      <c r="DJ573" s="45"/>
      <c r="DK573" s="45"/>
      <c r="DL573" s="45"/>
      <c r="DM573" s="45"/>
      <c r="DN573" s="45"/>
      <c r="DO573" s="45"/>
      <c r="DP573" s="45"/>
      <c r="DQ573" s="45"/>
      <c r="DR573" s="45"/>
      <c r="DS573" s="45"/>
      <c r="DT573" s="45"/>
      <c r="DU573" s="45"/>
      <c r="DV573" s="45"/>
      <c r="DW573" s="45"/>
      <c r="DX573" s="45"/>
      <c r="DY573" s="45"/>
      <c r="DZ573" s="45"/>
      <c r="EA573" s="45"/>
      <c r="EB573" s="45"/>
      <c r="EC573" s="45"/>
      <c r="ED573" s="45"/>
      <c r="EE573" s="45"/>
      <c r="EF573" s="45"/>
      <c r="EG573" s="45"/>
      <c r="EH573" s="45"/>
      <c r="EI573" s="45"/>
      <c r="EJ573" s="45"/>
      <c r="EK573" s="45"/>
      <c r="EL573" s="45"/>
      <c r="EM573" s="45"/>
      <c r="EN573" s="45"/>
      <c r="EO573" s="45"/>
      <c r="EP573" s="45"/>
      <c r="EQ573" s="45"/>
      <c r="ER573" s="45"/>
      <c r="ES573" s="45"/>
      <c r="ET573" s="45"/>
      <c r="EU573" s="45"/>
      <c r="EV573" s="45"/>
      <c r="EW573" s="45"/>
      <c r="EX573" s="45"/>
      <c r="EY573" s="45"/>
      <c r="EZ573" s="45"/>
      <c r="FA573" s="45"/>
      <c r="FB573" s="45"/>
      <c r="FC573" s="45"/>
      <c r="FD573" s="45"/>
      <c r="FE573" s="45"/>
      <c r="FF573" s="45"/>
      <c r="FG573" s="45"/>
      <c r="FH573" s="45"/>
      <c r="FI573" s="45"/>
      <c r="FJ573" s="45"/>
      <c r="FK573" s="45"/>
      <c r="FL573" s="45"/>
      <c r="FM573" s="45"/>
      <c r="FN573" s="45"/>
      <c r="FO573" s="45"/>
      <c r="FP573" s="45"/>
      <c r="FQ573" s="45"/>
      <c r="FR573" s="45"/>
      <c r="FS573" s="45"/>
      <c r="FT573" s="45"/>
      <c r="FU573" s="45"/>
      <c r="FV573" s="45"/>
      <c r="FW573" s="45"/>
      <c r="FX573" s="45"/>
      <c r="FY573" s="45"/>
      <c r="FZ573" s="45"/>
      <c r="GA573" s="45"/>
      <c r="GB573" s="45"/>
      <c r="GC573" s="45"/>
      <c r="GD573" s="45"/>
      <c r="GE573" s="45"/>
      <c r="GF573" s="45"/>
      <c r="GG573" s="45"/>
      <c r="GH573" s="45"/>
      <c r="GI573" s="45"/>
      <c r="GJ573" s="45"/>
      <c r="GK573" s="45"/>
      <c r="GL573" s="45"/>
      <c r="GM573" s="45"/>
      <c r="GN573" s="45"/>
      <c r="GO573" s="45"/>
      <c r="GP573" s="45"/>
      <c r="GQ573" s="45"/>
      <c r="GR573" s="45"/>
      <c r="GS573" s="45"/>
      <c r="GT573" s="45"/>
      <c r="GU573" s="45"/>
      <c r="GV573" s="45"/>
      <c r="GW573" s="45"/>
      <c r="GX573" s="45"/>
      <c r="GY573" s="45"/>
      <c r="GZ573" s="45"/>
      <c r="HA573" s="45"/>
      <c r="HB573" s="45"/>
      <c r="HC573" s="45"/>
      <c r="HD573" s="45"/>
      <c r="HE573" s="45"/>
      <c r="HF573" s="45"/>
      <c r="HG573" s="45"/>
      <c r="HH573" s="45"/>
      <c r="HI573" s="45"/>
      <c r="HJ573" s="45"/>
      <c r="HK573" s="45"/>
      <c r="HL573" s="45"/>
      <c r="HM573" s="45"/>
      <c r="HN573" s="45"/>
      <c r="HO573" s="45"/>
      <c r="HP573" s="45"/>
      <c r="HQ573" s="45"/>
      <c r="HR573" s="45"/>
      <c r="HS573" s="45"/>
      <c r="HT573" s="45"/>
      <c r="HU573" s="45"/>
      <c r="HV573" s="45"/>
      <c r="HW573" s="45"/>
      <c r="HX573" s="45"/>
      <c r="HY573" s="45"/>
      <c r="HZ573" s="45"/>
      <c r="IA573" s="45"/>
      <c r="IB573" s="45"/>
      <c r="IC573" s="45"/>
      <c r="ID573" s="45"/>
      <c r="IE573" s="45"/>
    </row>
    <row r="574" spans="3:239" x14ac:dyDescent="0.25">
      <c r="C574" s="10"/>
      <c r="D574" s="10"/>
      <c r="E574" s="10"/>
      <c r="F574" s="10"/>
      <c r="G574" s="10"/>
      <c r="H574" s="10"/>
      <c r="I574" s="10"/>
      <c r="J574" s="10"/>
      <c r="BZ574" s="45"/>
      <c r="CA574" s="45"/>
      <c r="CB574" s="45"/>
      <c r="CC574" s="45"/>
      <c r="CD574" s="45"/>
      <c r="CE574" s="45"/>
      <c r="CF574" s="45"/>
      <c r="CG574" s="45"/>
      <c r="CH574" s="45"/>
      <c r="CI574" s="45"/>
      <c r="CJ574" s="45"/>
      <c r="CK574" s="45"/>
      <c r="CL574" s="45"/>
      <c r="CM574" s="45"/>
      <c r="CN574" s="45"/>
      <c r="CO574" s="45"/>
      <c r="CP574" s="45"/>
      <c r="CQ574" s="45"/>
      <c r="CR574" s="45"/>
      <c r="CS574" s="45"/>
      <c r="CT574" s="45"/>
      <c r="CU574" s="45"/>
      <c r="CV574" s="45"/>
      <c r="CW574" s="45"/>
      <c r="CX574" s="45"/>
      <c r="CY574" s="45"/>
      <c r="CZ574" s="45"/>
      <c r="DA574" s="45"/>
      <c r="DB574" s="45"/>
      <c r="DC574" s="45"/>
      <c r="DD574" s="45"/>
      <c r="DE574" s="45"/>
      <c r="DF574" s="45"/>
      <c r="DG574" s="45"/>
      <c r="DH574" s="45"/>
      <c r="DI574" s="45"/>
      <c r="DJ574" s="45"/>
      <c r="DK574" s="45"/>
      <c r="DL574" s="45"/>
      <c r="DM574" s="45"/>
      <c r="DN574" s="45"/>
      <c r="DO574" s="45"/>
      <c r="DP574" s="45"/>
      <c r="DQ574" s="45"/>
      <c r="DR574" s="45"/>
      <c r="DS574" s="45"/>
      <c r="DT574" s="45"/>
      <c r="DU574" s="45"/>
      <c r="DV574" s="45"/>
      <c r="DW574" s="45"/>
      <c r="DX574" s="45"/>
      <c r="DY574" s="45"/>
      <c r="DZ574" s="45"/>
      <c r="EA574" s="45"/>
      <c r="EB574" s="45"/>
      <c r="EC574" s="45"/>
      <c r="ED574" s="45"/>
      <c r="EE574" s="45"/>
      <c r="EF574" s="45"/>
      <c r="EG574" s="45"/>
      <c r="EH574" s="45"/>
      <c r="EI574" s="45"/>
      <c r="EJ574" s="45"/>
      <c r="EK574" s="45"/>
      <c r="EL574" s="45"/>
      <c r="EM574" s="45"/>
      <c r="EN574" s="45"/>
      <c r="EO574" s="45"/>
      <c r="EP574" s="45"/>
      <c r="EQ574" s="45"/>
      <c r="ER574" s="45"/>
      <c r="ES574" s="45"/>
      <c r="ET574" s="45"/>
      <c r="EU574" s="45"/>
      <c r="EV574" s="45"/>
      <c r="EW574" s="45"/>
      <c r="EX574" s="45"/>
      <c r="EY574" s="45"/>
      <c r="EZ574" s="45"/>
      <c r="FA574" s="45"/>
      <c r="FB574" s="45"/>
      <c r="FC574" s="45"/>
      <c r="FD574" s="45"/>
      <c r="FE574" s="45"/>
      <c r="FF574" s="45"/>
      <c r="FG574" s="45"/>
      <c r="FH574" s="45"/>
      <c r="FI574" s="45"/>
      <c r="FJ574" s="45"/>
      <c r="FK574" s="45"/>
      <c r="FL574" s="45"/>
      <c r="FM574" s="45"/>
      <c r="FN574" s="45"/>
      <c r="FO574" s="45"/>
      <c r="FP574" s="45"/>
      <c r="FQ574" s="45"/>
      <c r="FR574" s="45"/>
      <c r="FS574" s="45"/>
      <c r="FT574" s="45"/>
      <c r="FU574" s="45"/>
      <c r="FV574" s="45"/>
      <c r="FW574" s="45"/>
      <c r="FX574" s="45"/>
      <c r="FY574" s="45"/>
      <c r="FZ574" s="45"/>
      <c r="GA574" s="45"/>
      <c r="GB574" s="45"/>
      <c r="GC574" s="45"/>
      <c r="GD574" s="45"/>
      <c r="GE574" s="45"/>
      <c r="GF574" s="45"/>
      <c r="GG574" s="45"/>
      <c r="GH574" s="45"/>
      <c r="GI574" s="45"/>
      <c r="GJ574" s="45"/>
      <c r="GK574" s="45"/>
      <c r="GL574" s="45"/>
      <c r="GM574" s="45"/>
      <c r="GN574" s="45"/>
      <c r="GO574" s="45"/>
      <c r="GP574" s="45"/>
      <c r="GQ574" s="45"/>
      <c r="GR574" s="45"/>
      <c r="GS574" s="45"/>
      <c r="GT574" s="45"/>
      <c r="GU574" s="45"/>
      <c r="GV574" s="45"/>
      <c r="GW574" s="45"/>
      <c r="GX574" s="45"/>
      <c r="GY574" s="45"/>
      <c r="GZ574" s="45"/>
      <c r="HA574" s="45"/>
      <c r="HB574" s="45"/>
      <c r="HC574" s="45"/>
      <c r="HD574" s="45"/>
      <c r="HE574" s="45"/>
      <c r="HF574" s="45"/>
      <c r="HG574" s="45"/>
      <c r="HH574" s="45"/>
      <c r="HI574" s="45"/>
      <c r="HJ574" s="45"/>
      <c r="HK574" s="45"/>
      <c r="HL574" s="45"/>
      <c r="HM574" s="45"/>
      <c r="HN574" s="45"/>
      <c r="HO574" s="45"/>
      <c r="HP574" s="45"/>
      <c r="HQ574" s="45"/>
      <c r="HR574" s="45"/>
      <c r="HS574" s="45"/>
      <c r="HT574" s="45"/>
      <c r="HU574" s="45"/>
      <c r="HV574" s="45"/>
      <c r="HW574" s="45"/>
      <c r="HX574" s="45"/>
      <c r="HY574" s="45"/>
      <c r="HZ574" s="45"/>
      <c r="IA574" s="45"/>
      <c r="IB574" s="45"/>
      <c r="IC574" s="45"/>
      <c r="ID574" s="45"/>
      <c r="IE574" s="45"/>
    </row>
    <row r="575" spans="3:239" x14ac:dyDescent="0.25">
      <c r="C575" s="10"/>
      <c r="D575" s="10"/>
      <c r="E575" s="10"/>
      <c r="F575" s="10"/>
      <c r="G575" s="10"/>
      <c r="H575" s="10"/>
      <c r="I575" s="10"/>
      <c r="J575" s="10"/>
      <c r="BZ575" s="45"/>
      <c r="CA575" s="45"/>
      <c r="CB575" s="45"/>
      <c r="CC575" s="45"/>
      <c r="CD575" s="45"/>
      <c r="CE575" s="45"/>
      <c r="CF575" s="45"/>
      <c r="CG575" s="45"/>
      <c r="CH575" s="45"/>
      <c r="CI575" s="45"/>
      <c r="CJ575" s="45"/>
      <c r="CK575" s="45"/>
      <c r="CL575" s="45"/>
      <c r="CM575" s="45"/>
      <c r="CN575" s="45"/>
      <c r="CO575" s="45"/>
      <c r="CP575" s="45"/>
      <c r="CQ575" s="45"/>
      <c r="CR575" s="45"/>
      <c r="CS575" s="45"/>
      <c r="CT575" s="45"/>
      <c r="CU575" s="45"/>
      <c r="CV575" s="45"/>
      <c r="CW575" s="45"/>
      <c r="CX575" s="45"/>
      <c r="CY575" s="45"/>
      <c r="CZ575" s="45"/>
      <c r="DA575" s="45"/>
      <c r="DB575" s="45"/>
      <c r="DC575" s="45"/>
      <c r="DD575" s="45"/>
      <c r="DE575" s="45"/>
      <c r="DF575" s="45"/>
      <c r="DG575" s="45"/>
      <c r="DH575" s="45"/>
      <c r="DI575" s="45"/>
      <c r="DJ575" s="45"/>
      <c r="DK575" s="45"/>
      <c r="DL575" s="45"/>
      <c r="DM575" s="45"/>
      <c r="DN575" s="45"/>
      <c r="DO575" s="45"/>
      <c r="DP575" s="45"/>
      <c r="DQ575" s="45"/>
      <c r="DR575" s="45"/>
      <c r="DS575" s="45"/>
      <c r="DT575" s="45"/>
      <c r="DU575" s="45"/>
      <c r="DV575" s="45"/>
      <c r="DW575" s="45"/>
      <c r="DX575" s="45"/>
      <c r="DY575" s="45"/>
      <c r="DZ575" s="45"/>
      <c r="EA575" s="45"/>
      <c r="EB575" s="45"/>
      <c r="EC575" s="45"/>
      <c r="ED575" s="45"/>
      <c r="EE575" s="45"/>
      <c r="EF575" s="45"/>
      <c r="EG575" s="45"/>
      <c r="EH575" s="45"/>
      <c r="EI575" s="45"/>
      <c r="EJ575" s="45"/>
      <c r="EK575" s="45"/>
      <c r="EL575" s="45"/>
      <c r="EM575" s="45"/>
      <c r="EN575" s="45"/>
      <c r="EO575" s="45"/>
      <c r="EP575" s="45"/>
      <c r="EQ575" s="45"/>
      <c r="ER575" s="45"/>
      <c r="ES575" s="45"/>
      <c r="ET575" s="45"/>
      <c r="EU575" s="45"/>
      <c r="EV575" s="45"/>
      <c r="EW575" s="45"/>
      <c r="EX575" s="45"/>
      <c r="EY575" s="45"/>
      <c r="EZ575" s="45"/>
      <c r="FA575" s="45"/>
      <c r="FB575" s="45"/>
      <c r="FC575" s="45"/>
      <c r="FD575" s="45"/>
      <c r="FE575" s="45"/>
      <c r="FF575" s="45"/>
      <c r="FG575" s="45"/>
      <c r="FH575" s="45"/>
      <c r="FI575" s="45"/>
      <c r="FJ575" s="45"/>
      <c r="FK575" s="45"/>
      <c r="FL575" s="45"/>
      <c r="FM575" s="45"/>
      <c r="FN575" s="45"/>
      <c r="FO575" s="45"/>
      <c r="FP575" s="45"/>
      <c r="FQ575" s="45"/>
      <c r="FR575" s="45"/>
      <c r="FS575" s="45"/>
      <c r="FT575" s="45"/>
      <c r="FU575" s="45"/>
      <c r="FV575" s="45"/>
      <c r="FW575" s="45"/>
      <c r="FX575" s="45"/>
      <c r="FY575" s="45"/>
      <c r="FZ575" s="45"/>
      <c r="GA575" s="45"/>
      <c r="GB575" s="45"/>
      <c r="GC575" s="45"/>
      <c r="GD575" s="45"/>
      <c r="GE575" s="45"/>
      <c r="GF575" s="45"/>
      <c r="GG575" s="45"/>
      <c r="GH575" s="45"/>
      <c r="GI575" s="45"/>
      <c r="GJ575" s="45"/>
      <c r="GK575" s="45"/>
      <c r="GL575" s="45"/>
      <c r="GM575" s="45"/>
      <c r="GN575" s="45"/>
      <c r="GO575" s="45"/>
      <c r="GP575" s="45"/>
      <c r="GQ575" s="45"/>
      <c r="GR575" s="45"/>
      <c r="GS575" s="45"/>
      <c r="GT575" s="45"/>
      <c r="GU575" s="45"/>
      <c r="GV575" s="45"/>
      <c r="GW575" s="45"/>
      <c r="GX575" s="45"/>
      <c r="GY575" s="45"/>
      <c r="GZ575" s="45"/>
      <c r="HA575" s="45"/>
      <c r="HB575" s="45"/>
      <c r="HC575" s="45"/>
      <c r="HD575" s="45"/>
      <c r="HE575" s="45"/>
      <c r="HF575" s="45"/>
      <c r="HG575" s="45"/>
      <c r="HH575" s="45"/>
      <c r="HI575" s="45"/>
      <c r="HJ575" s="45"/>
      <c r="HK575" s="45"/>
      <c r="HL575" s="45"/>
      <c r="HM575" s="45"/>
      <c r="HN575" s="45"/>
      <c r="HO575" s="45"/>
      <c r="HP575" s="45"/>
      <c r="HQ575" s="45"/>
      <c r="HR575" s="45"/>
      <c r="HS575" s="45"/>
      <c r="HT575" s="45"/>
      <c r="HU575" s="45"/>
      <c r="HV575" s="45"/>
      <c r="HW575" s="45"/>
      <c r="HX575" s="45"/>
      <c r="HY575" s="45"/>
      <c r="HZ575" s="45"/>
      <c r="IA575" s="45"/>
      <c r="IB575" s="45"/>
      <c r="IC575" s="45"/>
      <c r="ID575" s="45"/>
      <c r="IE575" s="45"/>
    </row>
    <row r="576" spans="3:239" x14ac:dyDescent="0.25">
      <c r="C576" s="10"/>
      <c r="D576" s="10"/>
      <c r="E576" s="10"/>
      <c r="F576" s="10"/>
      <c r="G576" s="10"/>
      <c r="H576" s="10"/>
      <c r="I576" s="10"/>
      <c r="J576" s="10"/>
      <c r="BZ576" s="45"/>
      <c r="CA576" s="45"/>
      <c r="CB576" s="45"/>
      <c r="CC576" s="45"/>
      <c r="CD576" s="45"/>
      <c r="CE576" s="45"/>
      <c r="CF576" s="45"/>
      <c r="CG576" s="45"/>
      <c r="CH576" s="45"/>
      <c r="CI576" s="45"/>
      <c r="CJ576" s="45"/>
      <c r="CK576" s="45"/>
      <c r="CL576" s="45"/>
      <c r="CM576" s="45"/>
      <c r="CN576" s="45"/>
      <c r="CO576" s="45"/>
      <c r="CP576" s="45"/>
      <c r="CQ576" s="45"/>
      <c r="CR576" s="45"/>
      <c r="CS576" s="45"/>
      <c r="CT576" s="45"/>
      <c r="CU576" s="45"/>
      <c r="CV576" s="45"/>
      <c r="CW576" s="45"/>
      <c r="CX576" s="45"/>
      <c r="CY576" s="45"/>
      <c r="CZ576" s="45"/>
      <c r="DA576" s="45"/>
      <c r="DB576" s="45"/>
      <c r="DC576" s="45"/>
      <c r="DD576" s="45"/>
      <c r="DE576" s="45"/>
      <c r="DF576" s="45"/>
      <c r="DG576" s="45"/>
      <c r="DH576" s="45"/>
      <c r="DI576" s="45"/>
      <c r="DJ576" s="45"/>
      <c r="DK576" s="45"/>
      <c r="DL576" s="45"/>
      <c r="DM576" s="45"/>
      <c r="DN576" s="45"/>
      <c r="DO576" s="45"/>
      <c r="DP576" s="45"/>
      <c r="DQ576" s="45"/>
      <c r="DR576" s="45"/>
      <c r="DS576" s="45"/>
      <c r="DT576" s="45"/>
      <c r="DU576" s="45"/>
      <c r="DV576" s="45"/>
      <c r="DW576" s="45"/>
      <c r="DX576" s="45"/>
      <c r="DY576" s="45"/>
      <c r="DZ576" s="45"/>
      <c r="EA576" s="45"/>
      <c r="EB576" s="45"/>
      <c r="EC576" s="45"/>
      <c r="ED576" s="45"/>
      <c r="EE576" s="45"/>
      <c r="EF576" s="45"/>
      <c r="EG576" s="45"/>
      <c r="EH576" s="45"/>
      <c r="EI576" s="45"/>
      <c r="EJ576" s="45"/>
      <c r="EK576" s="45"/>
      <c r="EL576" s="45"/>
      <c r="EM576" s="45"/>
      <c r="EN576" s="45"/>
      <c r="EO576" s="45"/>
      <c r="EP576" s="45"/>
      <c r="EQ576" s="45"/>
      <c r="ER576" s="45"/>
      <c r="ES576" s="45"/>
      <c r="ET576" s="45"/>
      <c r="EU576" s="45"/>
      <c r="EV576" s="45"/>
      <c r="EW576" s="45"/>
      <c r="EX576" s="45"/>
      <c r="EY576" s="45"/>
      <c r="EZ576" s="45"/>
      <c r="FA576" s="45"/>
      <c r="FB576" s="45"/>
      <c r="FC576" s="45"/>
      <c r="FD576" s="45"/>
      <c r="FE576" s="45"/>
      <c r="FF576" s="45"/>
      <c r="FG576" s="45"/>
      <c r="FH576" s="45"/>
      <c r="FI576" s="45"/>
      <c r="FJ576" s="45"/>
      <c r="FK576" s="45"/>
      <c r="FL576" s="45"/>
      <c r="FM576" s="45"/>
      <c r="FN576" s="45"/>
      <c r="FO576" s="45"/>
      <c r="FP576" s="45"/>
      <c r="FQ576" s="45"/>
      <c r="FR576" s="45"/>
      <c r="FS576" s="45"/>
      <c r="FT576" s="45"/>
      <c r="FU576" s="45"/>
      <c r="FV576" s="45"/>
      <c r="FW576" s="45"/>
      <c r="FX576" s="45"/>
      <c r="FY576" s="45"/>
      <c r="FZ576" s="45"/>
      <c r="GA576" s="45"/>
      <c r="GB576" s="45"/>
      <c r="GC576" s="45"/>
      <c r="GD576" s="45"/>
      <c r="GE576" s="45"/>
      <c r="GF576" s="45"/>
      <c r="GG576" s="45"/>
      <c r="GH576" s="45"/>
      <c r="GI576" s="45"/>
      <c r="GJ576" s="45"/>
      <c r="GK576" s="45"/>
      <c r="GL576" s="45"/>
      <c r="GM576" s="45"/>
      <c r="GN576" s="45"/>
      <c r="GO576" s="45"/>
      <c r="GP576" s="45"/>
      <c r="GQ576" s="45"/>
      <c r="GR576" s="45"/>
      <c r="GS576" s="45"/>
      <c r="GT576" s="45"/>
      <c r="GU576" s="45"/>
      <c r="GV576" s="45"/>
      <c r="GW576" s="45"/>
      <c r="GX576" s="45"/>
      <c r="GY576" s="45"/>
      <c r="GZ576" s="45"/>
      <c r="HA576" s="45"/>
      <c r="HB576" s="45"/>
      <c r="HC576" s="45"/>
      <c r="HD576" s="45"/>
      <c r="HE576" s="45"/>
      <c r="HF576" s="45"/>
      <c r="HG576" s="45"/>
      <c r="HH576" s="45"/>
      <c r="HI576" s="45"/>
      <c r="HJ576" s="45"/>
      <c r="HK576" s="45"/>
      <c r="HL576" s="45"/>
      <c r="HM576" s="45"/>
      <c r="HN576" s="45"/>
      <c r="HO576" s="45"/>
      <c r="HP576" s="45"/>
      <c r="HQ576" s="45"/>
      <c r="HR576" s="45"/>
      <c r="HS576" s="45"/>
      <c r="HT576" s="45"/>
      <c r="HU576" s="45"/>
      <c r="HV576" s="45"/>
      <c r="HW576" s="45"/>
      <c r="HX576" s="45"/>
      <c r="HY576" s="45"/>
      <c r="HZ576" s="45"/>
      <c r="IA576" s="45"/>
      <c r="IB576" s="45"/>
      <c r="IC576" s="45"/>
      <c r="ID576" s="45"/>
      <c r="IE576" s="45"/>
    </row>
    <row r="577" spans="3:239" x14ac:dyDescent="0.25">
      <c r="C577" s="10"/>
      <c r="D577" s="10"/>
      <c r="E577" s="10"/>
      <c r="F577" s="10"/>
      <c r="G577" s="10"/>
      <c r="H577" s="10"/>
      <c r="I577" s="10"/>
      <c r="J577" s="10"/>
      <c r="BZ577" s="45"/>
      <c r="CA577" s="45"/>
      <c r="CB577" s="45"/>
      <c r="CC577" s="45"/>
      <c r="CD577" s="45"/>
      <c r="CE577" s="45"/>
      <c r="CF577" s="45"/>
      <c r="CG577" s="45"/>
      <c r="CH577" s="45"/>
      <c r="CI577" s="45"/>
      <c r="CJ577" s="45"/>
      <c r="CK577" s="45"/>
      <c r="CL577" s="45"/>
      <c r="CM577" s="45"/>
      <c r="CN577" s="45"/>
      <c r="CO577" s="45"/>
      <c r="CP577" s="45"/>
      <c r="CQ577" s="45"/>
      <c r="CR577" s="45"/>
      <c r="CS577" s="45"/>
      <c r="CT577" s="45"/>
      <c r="CU577" s="45"/>
      <c r="CV577" s="45"/>
      <c r="CW577" s="45"/>
      <c r="CX577" s="45"/>
      <c r="CY577" s="45"/>
      <c r="CZ577" s="45"/>
      <c r="DA577" s="45"/>
      <c r="DB577" s="45"/>
      <c r="DC577" s="45"/>
      <c r="DD577" s="45"/>
      <c r="DE577" s="45"/>
      <c r="DF577" s="45"/>
      <c r="DG577" s="45"/>
      <c r="DH577" s="45"/>
      <c r="DI577" s="45"/>
      <c r="DJ577" s="45"/>
      <c r="DK577" s="45"/>
      <c r="DL577" s="45"/>
      <c r="DM577" s="45"/>
      <c r="DN577" s="45"/>
      <c r="DO577" s="45"/>
      <c r="DP577" s="45"/>
      <c r="DQ577" s="45"/>
      <c r="DR577" s="45"/>
      <c r="DS577" s="45"/>
      <c r="DT577" s="45"/>
      <c r="DU577" s="45"/>
      <c r="DV577" s="45"/>
      <c r="DW577" s="45"/>
      <c r="DX577" s="45"/>
      <c r="DY577" s="45"/>
      <c r="DZ577" s="45"/>
      <c r="EA577" s="45"/>
      <c r="EB577" s="45"/>
      <c r="EC577" s="45"/>
      <c r="ED577" s="45"/>
      <c r="EE577" s="45"/>
      <c r="EF577" s="45"/>
      <c r="EG577" s="45"/>
      <c r="EH577" s="45"/>
      <c r="EI577" s="45"/>
      <c r="EJ577" s="45"/>
      <c r="EK577" s="45"/>
      <c r="EL577" s="45"/>
      <c r="EM577" s="45"/>
      <c r="EN577" s="45"/>
      <c r="EO577" s="45"/>
      <c r="EP577" s="45"/>
      <c r="EQ577" s="45"/>
      <c r="ER577" s="45"/>
      <c r="ES577" s="45"/>
      <c r="ET577" s="45"/>
      <c r="EU577" s="45"/>
      <c r="EV577" s="45"/>
      <c r="EW577" s="45"/>
      <c r="EX577" s="45"/>
      <c r="EY577" s="45"/>
      <c r="EZ577" s="45"/>
      <c r="FA577" s="45"/>
      <c r="FB577" s="45"/>
      <c r="FC577" s="45"/>
      <c r="FD577" s="45"/>
      <c r="FE577" s="45"/>
      <c r="FF577" s="45"/>
      <c r="FG577" s="45"/>
      <c r="FH577" s="45"/>
      <c r="FI577" s="45"/>
      <c r="FJ577" s="45"/>
      <c r="FK577" s="45"/>
      <c r="FL577" s="45"/>
      <c r="FM577" s="45"/>
      <c r="FN577" s="45"/>
      <c r="FO577" s="45"/>
      <c r="FP577" s="45"/>
      <c r="FQ577" s="45"/>
      <c r="FR577" s="45"/>
      <c r="FS577" s="45"/>
      <c r="FT577" s="45"/>
      <c r="FU577" s="45"/>
      <c r="FV577" s="45"/>
      <c r="FW577" s="45"/>
      <c r="FX577" s="45"/>
      <c r="FY577" s="45"/>
      <c r="FZ577" s="45"/>
      <c r="GA577" s="45"/>
      <c r="GB577" s="45"/>
      <c r="GC577" s="45"/>
      <c r="GD577" s="45"/>
      <c r="GE577" s="45"/>
      <c r="GF577" s="45"/>
      <c r="GG577" s="45"/>
      <c r="GH577" s="45"/>
      <c r="GI577" s="45"/>
      <c r="GJ577" s="45"/>
      <c r="GK577" s="45"/>
      <c r="GL577" s="45"/>
      <c r="GM577" s="45"/>
      <c r="GN577" s="45"/>
      <c r="GO577" s="45"/>
      <c r="GP577" s="45"/>
      <c r="GQ577" s="45"/>
      <c r="GR577" s="45"/>
      <c r="GS577" s="45"/>
      <c r="GT577" s="45"/>
      <c r="GU577" s="45"/>
      <c r="GV577" s="45"/>
      <c r="GW577" s="45"/>
      <c r="GX577" s="45"/>
      <c r="GY577" s="45"/>
      <c r="GZ577" s="45"/>
      <c r="HA577" s="45"/>
      <c r="HB577" s="45"/>
      <c r="HC577" s="45"/>
      <c r="HD577" s="45"/>
      <c r="HE577" s="45"/>
      <c r="HF577" s="45"/>
      <c r="HG577" s="45"/>
      <c r="HH577" s="45"/>
      <c r="HI577" s="45"/>
      <c r="HJ577" s="45"/>
      <c r="HK577" s="45"/>
      <c r="HL577" s="45"/>
      <c r="HM577" s="45"/>
      <c r="HN577" s="45"/>
      <c r="HO577" s="45"/>
      <c r="HP577" s="45"/>
      <c r="HQ577" s="45"/>
      <c r="HR577" s="45"/>
      <c r="HS577" s="45"/>
      <c r="HT577" s="45"/>
      <c r="HU577" s="45"/>
      <c r="HV577" s="45"/>
      <c r="HW577" s="45"/>
      <c r="HX577" s="45"/>
      <c r="HY577" s="45"/>
      <c r="HZ577" s="45"/>
      <c r="IA577" s="45"/>
      <c r="IB577" s="45"/>
      <c r="IC577" s="45"/>
      <c r="ID577" s="45"/>
      <c r="IE577" s="45"/>
    </row>
    <row r="578" spans="3:239" x14ac:dyDescent="0.25">
      <c r="C578" s="10"/>
      <c r="D578" s="10"/>
      <c r="E578" s="10"/>
      <c r="F578" s="10"/>
      <c r="G578" s="10"/>
      <c r="H578" s="10"/>
      <c r="I578" s="10"/>
      <c r="J578" s="10"/>
      <c r="BZ578" s="45"/>
      <c r="CA578" s="45"/>
      <c r="CB578" s="45"/>
      <c r="CC578" s="45"/>
      <c r="CD578" s="45"/>
      <c r="CE578" s="45"/>
      <c r="CF578" s="45"/>
      <c r="CG578" s="45"/>
      <c r="CH578" s="45"/>
      <c r="CI578" s="45"/>
      <c r="CJ578" s="45"/>
      <c r="CK578" s="45"/>
      <c r="CL578" s="45"/>
      <c r="CM578" s="45"/>
      <c r="CN578" s="45"/>
      <c r="CO578" s="45"/>
      <c r="CP578" s="45"/>
      <c r="CQ578" s="45"/>
      <c r="CR578" s="45"/>
      <c r="CS578" s="45"/>
      <c r="CT578" s="45"/>
      <c r="CU578" s="45"/>
      <c r="CV578" s="45"/>
      <c r="CW578" s="45"/>
      <c r="CX578" s="45"/>
      <c r="CY578" s="45"/>
      <c r="CZ578" s="45"/>
      <c r="DA578" s="45"/>
      <c r="DB578" s="45"/>
      <c r="DC578" s="45"/>
      <c r="DD578" s="45"/>
      <c r="DE578" s="45"/>
      <c r="DF578" s="45"/>
      <c r="DG578" s="45"/>
      <c r="DH578" s="45"/>
      <c r="DI578" s="45"/>
      <c r="DJ578" s="45"/>
      <c r="DK578" s="45"/>
      <c r="DL578" s="45"/>
      <c r="DM578" s="45"/>
      <c r="DN578" s="45"/>
      <c r="DO578" s="45"/>
      <c r="DP578" s="45"/>
      <c r="DQ578" s="45"/>
      <c r="DR578" s="45"/>
      <c r="DS578" s="45"/>
      <c r="DT578" s="45"/>
      <c r="DU578" s="45"/>
      <c r="DV578" s="45"/>
      <c r="DW578" s="45"/>
      <c r="DX578" s="45"/>
      <c r="DY578" s="45"/>
      <c r="DZ578" s="45"/>
      <c r="EA578" s="45"/>
      <c r="EB578" s="45"/>
      <c r="EC578" s="45"/>
      <c r="ED578" s="45"/>
      <c r="EE578" s="45"/>
      <c r="EF578" s="45"/>
      <c r="EG578" s="45"/>
      <c r="EH578" s="45"/>
      <c r="EI578" s="45"/>
      <c r="EJ578" s="45"/>
      <c r="EK578" s="45"/>
      <c r="EL578" s="45"/>
      <c r="EM578" s="45"/>
      <c r="EN578" s="45"/>
      <c r="EO578" s="45"/>
      <c r="EP578" s="45"/>
      <c r="EQ578" s="45"/>
      <c r="ER578" s="45"/>
      <c r="ES578" s="45"/>
      <c r="ET578" s="45"/>
      <c r="EU578" s="45"/>
      <c r="EV578" s="45"/>
      <c r="EW578" s="45"/>
      <c r="EX578" s="45"/>
      <c r="EY578" s="45"/>
      <c r="EZ578" s="45"/>
      <c r="FA578" s="45"/>
      <c r="FB578" s="45"/>
      <c r="FC578" s="45"/>
      <c r="FD578" s="45"/>
      <c r="FE578" s="45"/>
      <c r="FF578" s="45"/>
      <c r="FG578" s="45"/>
      <c r="FH578" s="45"/>
      <c r="FI578" s="45"/>
      <c r="FJ578" s="45"/>
      <c r="FK578" s="45"/>
      <c r="FL578" s="45"/>
      <c r="FM578" s="45"/>
      <c r="FN578" s="45"/>
      <c r="FO578" s="45"/>
      <c r="FP578" s="45"/>
      <c r="FQ578" s="45"/>
      <c r="FR578" s="45"/>
      <c r="FS578" s="45"/>
      <c r="FT578" s="45"/>
      <c r="FU578" s="45"/>
      <c r="FV578" s="45"/>
      <c r="FW578" s="45"/>
      <c r="FX578" s="45"/>
      <c r="FY578" s="45"/>
      <c r="FZ578" s="45"/>
      <c r="GA578" s="45"/>
      <c r="GB578" s="45"/>
      <c r="GC578" s="45"/>
      <c r="GD578" s="45"/>
      <c r="GE578" s="45"/>
      <c r="GF578" s="45"/>
      <c r="GG578" s="45"/>
      <c r="GH578" s="45"/>
      <c r="GI578" s="45"/>
      <c r="GJ578" s="45"/>
      <c r="GK578" s="45"/>
      <c r="GL578" s="45"/>
      <c r="GM578" s="45"/>
      <c r="GN578" s="45"/>
      <c r="GO578" s="45"/>
      <c r="GP578" s="45"/>
      <c r="GQ578" s="45"/>
      <c r="GR578" s="45"/>
      <c r="GS578" s="45"/>
      <c r="GT578" s="45"/>
      <c r="GU578" s="45"/>
      <c r="GV578" s="45"/>
      <c r="GW578" s="45"/>
      <c r="GX578" s="45"/>
      <c r="GY578" s="45"/>
      <c r="GZ578" s="45"/>
      <c r="HA578" s="45"/>
      <c r="HB578" s="45"/>
      <c r="HC578" s="45"/>
      <c r="HD578" s="45"/>
      <c r="HE578" s="45"/>
      <c r="HF578" s="45"/>
      <c r="HG578" s="45"/>
      <c r="HH578" s="45"/>
      <c r="HI578" s="45"/>
      <c r="HJ578" s="45"/>
      <c r="HK578" s="45"/>
      <c r="HL578" s="45"/>
      <c r="HM578" s="45"/>
      <c r="HN578" s="45"/>
      <c r="HO578" s="45"/>
      <c r="HP578" s="45"/>
      <c r="HQ578" s="45"/>
      <c r="HR578" s="45"/>
      <c r="HS578" s="45"/>
      <c r="HT578" s="45"/>
      <c r="HU578" s="45"/>
      <c r="HV578" s="45"/>
      <c r="HW578" s="45"/>
      <c r="HX578" s="45"/>
      <c r="HY578" s="45"/>
      <c r="HZ578" s="45"/>
      <c r="IA578" s="45"/>
      <c r="IB578" s="45"/>
      <c r="IC578" s="45"/>
      <c r="ID578" s="45"/>
      <c r="IE578" s="45"/>
    </row>
    <row r="579" spans="3:239" x14ac:dyDescent="0.25">
      <c r="C579" s="10"/>
      <c r="D579" s="10"/>
      <c r="E579" s="10"/>
      <c r="F579" s="10"/>
      <c r="G579" s="10"/>
      <c r="H579" s="10"/>
      <c r="I579" s="10"/>
      <c r="J579" s="10"/>
      <c r="BZ579" s="45"/>
      <c r="CA579" s="45"/>
      <c r="CB579" s="45"/>
      <c r="CC579" s="45"/>
      <c r="CD579" s="45"/>
      <c r="CE579" s="45"/>
      <c r="CF579" s="45"/>
      <c r="CG579" s="45"/>
      <c r="CH579" s="45"/>
      <c r="CI579" s="45"/>
      <c r="CJ579" s="45"/>
      <c r="CK579" s="45"/>
      <c r="CL579" s="45"/>
      <c r="CM579" s="45"/>
      <c r="CN579" s="45"/>
      <c r="CO579" s="45"/>
      <c r="CP579" s="45"/>
      <c r="CQ579" s="45"/>
      <c r="CR579" s="45"/>
      <c r="CS579" s="45"/>
      <c r="CT579" s="45"/>
      <c r="CU579" s="45"/>
      <c r="CV579" s="45"/>
      <c r="CW579" s="45"/>
      <c r="CX579" s="45"/>
      <c r="CY579" s="45"/>
      <c r="CZ579" s="45"/>
      <c r="DA579" s="45"/>
      <c r="DB579" s="45"/>
      <c r="DC579" s="45"/>
      <c r="DD579" s="45"/>
      <c r="DE579" s="45"/>
      <c r="DF579" s="45"/>
      <c r="DG579" s="45"/>
      <c r="DH579" s="45"/>
      <c r="DI579" s="45"/>
      <c r="DJ579" s="45"/>
      <c r="DK579" s="45"/>
      <c r="DL579" s="45"/>
      <c r="DM579" s="45"/>
      <c r="DN579" s="45"/>
      <c r="DO579" s="45"/>
      <c r="DP579" s="45"/>
      <c r="DQ579" s="45"/>
      <c r="DR579" s="45"/>
      <c r="DS579" s="45"/>
      <c r="DT579" s="45"/>
      <c r="DU579" s="45"/>
      <c r="DV579" s="45"/>
      <c r="DW579" s="45"/>
      <c r="DX579" s="45"/>
      <c r="DY579" s="45"/>
      <c r="DZ579" s="45"/>
      <c r="EA579" s="45"/>
      <c r="EB579" s="45"/>
      <c r="EC579" s="45"/>
      <c r="ED579" s="45"/>
      <c r="EE579" s="45"/>
      <c r="EF579" s="45"/>
      <c r="EG579" s="45"/>
      <c r="EH579" s="45"/>
      <c r="EI579" s="45"/>
      <c r="EJ579" s="45"/>
      <c r="EK579" s="45"/>
      <c r="EL579" s="45"/>
      <c r="EM579" s="45"/>
      <c r="EN579" s="45"/>
      <c r="EO579" s="45"/>
      <c r="EP579" s="45"/>
      <c r="EQ579" s="45"/>
      <c r="ER579" s="45"/>
      <c r="ES579" s="45"/>
      <c r="ET579" s="45"/>
      <c r="EU579" s="45"/>
      <c r="EV579" s="45"/>
      <c r="EW579" s="45"/>
      <c r="EX579" s="45"/>
      <c r="EY579" s="45"/>
      <c r="EZ579" s="45"/>
      <c r="FA579" s="45"/>
      <c r="FB579" s="45"/>
      <c r="FC579" s="45"/>
      <c r="FD579" s="45"/>
      <c r="FE579" s="45"/>
      <c r="FF579" s="45"/>
      <c r="FG579" s="45"/>
      <c r="FH579" s="45"/>
      <c r="FI579" s="45"/>
      <c r="FJ579" s="45"/>
      <c r="FK579" s="45"/>
      <c r="FL579" s="45"/>
      <c r="FM579" s="45"/>
      <c r="FN579" s="45"/>
      <c r="FO579" s="45"/>
      <c r="FP579" s="45"/>
      <c r="FQ579" s="45"/>
      <c r="FR579" s="45"/>
      <c r="FS579" s="45"/>
      <c r="FT579" s="45"/>
      <c r="FU579" s="45"/>
      <c r="FV579" s="45"/>
      <c r="FW579" s="45"/>
      <c r="FX579" s="45"/>
      <c r="FY579" s="45"/>
      <c r="FZ579" s="45"/>
      <c r="GA579" s="45"/>
      <c r="GB579" s="45"/>
      <c r="GC579" s="45"/>
      <c r="GD579" s="45"/>
      <c r="GE579" s="45"/>
      <c r="GF579" s="45"/>
      <c r="GG579" s="45"/>
      <c r="GH579" s="45"/>
      <c r="GI579" s="45"/>
      <c r="GJ579" s="45"/>
      <c r="GK579" s="45"/>
      <c r="GL579" s="45"/>
      <c r="GM579" s="45"/>
      <c r="GN579" s="45"/>
      <c r="GO579" s="45"/>
      <c r="GP579" s="45"/>
      <c r="GQ579" s="45"/>
      <c r="GR579" s="45"/>
      <c r="GS579" s="45"/>
      <c r="GT579" s="45"/>
      <c r="GU579" s="45"/>
      <c r="GV579" s="45"/>
      <c r="GW579" s="45"/>
      <c r="GX579" s="45"/>
      <c r="GY579" s="45"/>
      <c r="GZ579" s="45"/>
      <c r="HA579" s="45"/>
      <c r="HB579" s="45"/>
      <c r="HC579" s="45"/>
      <c r="HD579" s="45"/>
      <c r="HE579" s="45"/>
      <c r="HF579" s="45"/>
      <c r="HG579" s="45"/>
      <c r="HH579" s="45"/>
      <c r="HI579" s="45"/>
      <c r="HJ579" s="45"/>
      <c r="HK579" s="45"/>
      <c r="HL579" s="45"/>
      <c r="HM579" s="45"/>
      <c r="HN579" s="45"/>
      <c r="HO579" s="45"/>
      <c r="HP579" s="45"/>
      <c r="HQ579" s="45"/>
      <c r="HR579" s="45"/>
      <c r="HS579" s="45"/>
      <c r="HT579" s="45"/>
      <c r="HU579" s="45"/>
      <c r="HV579" s="45"/>
      <c r="HW579" s="45"/>
      <c r="HX579" s="45"/>
      <c r="HY579" s="45"/>
      <c r="HZ579" s="45"/>
      <c r="IA579" s="45"/>
      <c r="IB579" s="45"/>
      <c r="IC579" s="45"/>
      <c r="ID579" s="45"/>
      <c r="IE579" s="45"/>
    </row>
    <row r="580" spans="3:239" x14ac:dyDescent="0.25">
      <c r="C580" s="10"/>
      <c r="D580" s="10"/>
      <c r="E580" s="10"/>
      <c r="F580" s="10"/>
      <c r="G580" s="10"/>
      <c r="H580" s="10"/>
      <c r="I580" s="10"/>
      <c r="J580" s="10"/>
      <c r="BZ580" s="45"/>
      <c r="CA580" s="45"/>
      <c r="CB580" s="45"/>
      <c r="CC580" s="45"/>
      <c r="CD580" s="45"/>
      <c r="CE580" s="45"/>
      <c r="CF580" s="45"/>
      <c r="CG580" s="45"/>
      <c r="CH580" s="45"/>
      <c r="CI580" s="45"/>
      <c r="CJ580" s="45"/>
      <c r="CK580" s="45"/>
      <c r="CL580" s="45"/>
      <c r="CM580" s="45"/>
      <c r="CN580" s="45"/>
      <c r="CO580" s="45"/>
      <c r="CP580" s="45"/>
      <c r="CQ580" s="45"/>
      <c r="CR580" s="45"/>
      <c r="CS580" s="45"/>
      <c r="CT580" s="45"/>
      <c r="CU580" s="45"/>
      <c r="CV580" s="45"/>
      <c r="CW580" s="45"/>
      <c r="CX580" s="45"/>
      <c r="CY580" s="45"/>
      <c r="CZ580" s="45"/>
      <c r="DA580" s="45"/>
      <c r="DB580" s="45"/>
      <c r="DC580" s="45"/>
      <c r="DD580" s="45"/>
      <c r="DE580" s="45"/>
      <c r="DF580" s="45"/>
      <c r="DG580" s="45"/>
      <c r="DH580" s="45"/>
      <c r="DI580" s="45"/>
      <c r="DJ580" s="45"/>
      <c r="DK580" s="45"/>
      <c r="DL580" s="45"/>
      <c r="DM580" s="45"/>
      <c r="DN580" s="45"/>
      <c r="DO580" s="45"/>
      <c r="DP580" s="45"/>
      <c r="DQ580" s="45"/>
      <c r="DR580" s="45"/>
      <c r="DS580" s="45"/>
      <c r="DT580" s="45"/>
      <c r="DU580" s="45"/>
      <c r="DV580" s="45"/>
      <c r="DW580" s="45"/>
      <c r="DX580" s="45"/>
      <c r="DY580" s="45"/>
      <c r="DZ580" s="45"/>
      <c r="EA580" s="45"/>
      <c r="EB580" s="45"/>
      <c r="EC580" s="45"/>
      <c r="ED580" s="45"/>
      <c r="EE580" s="45"/>
      <c r="EF580" s="45"/>
      <c r="EG580" s="45"/>
      <c r="EH580" s="45"/>
      <c r="EI580" s="45"/>
      <c r="EJ580" s="45"/>
      <c r="EK580" s="45"/>
      <c r="EL580" s="45"/>
      <c r="EM580" s="45"/>
      <c r="EN580" s="45"/>
      <c r="EO580" s="45"/>
      <c r="EP580" s="45"/>
      <c r="EQ580" s="45"/>
      <c r="ER580" s="45"/>
      <c r="ES580" s="45"/>
      <c r="ET580" s="45"/>
      <c r="EU580" s="45"/>
      <c r="EV580" s="45"/>
      <c r="EW580" s="45"/>
      <c r="EX580" s="45"/>
      <c r="EY580" s="45"/>
      <c r="EZ580" s="45"/>
      <c r="FA580" s="45"/>
      <c r="FB580" s="45"/>
      <c r="FC580" s="45"/>
      <c r="FD580" s="45"/>
      <c r="FE580" s="45"/>
      <c r="FF580" s="45"/>
      <c r="FG580" s="45"/>
      <c r="FH580" s="45"/>
      <c r="FI580" s="45"/>
      <c r="FJ580" s="45"/>
      <c r="FK580" s="45"/>
      <c r="FL580" s="45"/>
      <c r="FM580" s="45"/>
      <c r="FN580" s="45"/>
      <c r="FO580" s="45"/>
      <c r="FP580" s="45"/>
      <c r="FQ580" s="45"/>
      <c r="FR580" s="45"/>
      <c r="FS580" s="45"/>
      <c r="FT580" s="45"/>
      <c r="FU580" s="45"/>
      <c r="FV580" s="45"/>
      <c r="FW580" s="45"/>
      <c r="FX580" s="45"/>
      <c r="FY580" s="45"/>
      <c r="FZ580" s="45"/>
      <c r="GA580" s="45"/>
      <c r="GB580" s="45"/>
      <c r="GC580" s="45"/>
      <c r="GD580" s="45"/>
      <c r="GE580" s="45"/>
      <c r="GF580" s="45"/>
      <c r="GG580" s="45"/>
      <c r="GH580" s="45"/>
      <c r="GI580" s="45"/>
      <c r="GJ580" s="45"/>
      <c r="GK580" s="45"/>
      <c r="GL580" s="45"/>
      <c r="GM580" s="45"/>
      <c r="GN580" s="45"/>
      <c r="GO580" s="45"/>
      <c r="GP580" s="45"/>
      <c r="GQ580" s="45"/>
      <c r="GR580" s="45"/>
      <c r="GS580" s="45"/>
      <c r="GT580" s="45"/>
      <c r="GU580" s="45"/>
      <c r="GV580" s="45"/>
      <c r="GW580" s="45"/>
      <c r="GX580" s="45"/>
      <c r="GY580" s="45"/>
      <c r="GZ580" s="45"/>
      <c r="HA580" s="45"/>
      <c r="HB580" s="45"/>
      <c r="HC580" s="45"/>
      <c r="HD580" s="45"/>
      <c r="HE580" s="45"/>
      <c r="HF580" s="45"/>
      <c r="HG580" s="45"/>
      <c r="HH580" s="45"/>
      <c r="HI580" s="45"/>
      <c r="HJ580" s="45"/>
      <c r="HK580" s="45"/>
      <c r="HL580" s="45"/>
      <c r="HM580" s="45"/>
      <c r="HN580" s="45"/>
      <c r="HO580" s="45"/>
      <c r="HP580" s="45"/>
      <c r="HQ580" s="45"/>
      <c r="HR580" s="45"/>
      <c r="HS580" s="45"/>
      <c r="HT580" s="45"/>
      <c r="HU580" s="45"/>
      <c r="HV580" s="45"/>
      <c r="HW580" s="45"/>
      <c r="HX580" s="45"/>
      <c r="HY580" s="45"/>
      <c r="HZ580" s="45"/>
      <c r="IA580" s="45"/>
      <c r="IB580" s="45"/>
      <c r="IC580" s="45"/>
      <c r="ID580" s="45"/>
      <c r="IE580" s="45"/>
    </row>
    <row r="581" spans="3:239" x14ac:dyDescent="0.25">
      <c r="C581" s="10"/>
      <c r="D581" s="10"/>
      <c r="E581" s="10"/>
      <c r="F581" s="10"/>
      <c r="G581" s="10"/>
      <c r="H581" s="10"/>
      <c r="I581" s="10"/>
      <c r="J581" s="10"/>
      <c r="BZ581" s="45"/>
      <c r="CA581" s="45"/>
      <c r="CB581" s="45"/>
      <c r="CC581" s="45"/>
      <c r="CD581" s="45"/>
      <c r="CE581" s="45"/>
      <c r="CF581" s="45"/>
      <c r="CG581" s="45"/>
      <c r="CH581" s="45"/>
      <c r="CI581" s="45"/>
      <c r="CJ581" s="45"/>
      <c r="CK581" s="45"/>
      <c r="CL581" s="45"/>
      <c r="CM581" s="45"/>
      <c r="CN581" s="45"/>
      <c r="CO581" s="45"/>
      <c r="CP581" s="45"/>
      <c r="CQ581" s="45"/>
      <c r="CR581" s="45"/>
      <c r="CS581" s="45"/>
      <c r="CT581" s="45"/>
      <c r="CU581" s="45"/>
      <c r="CV581" s="45"/>
      <c r="CW581" s="45"/>
      <c r="CX581" s="45"/>
      <c r="CY581" s="45"/>
      <c r="CZ581" s="45"/>
      <c r="DA581" s="45"/>
      <c r="DB581" s="45"/>
      <c r="DC581" s="45"/>
      <c r="DD581" s="45"/>
      <c r="DE581" s="45"/>
      <c r="DF581" s="45"/>
      <c r="DG581" s="45"/>
      <c r="DH581" s="45"/>
      <c r="DI581" s="45"/>
      <c r="DJ581" s="45"/>
      <c r="DK581" s="45"/>
      <c r="DL581" s="45"/>
      <c r="DM581" s="45"/>
      <c r="DN581" s="45"/>
      <c r="DO581" s="45"/>
      <c r="DP581" s="45"/>
      <c r="DQ581" s="45"/>
      <c r="DR581" s="45"/>
      <c r="DS581" s="45"/>
      <c r="DT581" s="45"/>
      <c r="DU581" s="45"/>
      <c r="DV581" s="45"/>
      <c r="DW581" s="45"/>
      <c r="DX581" s="45"/>
      <c r="DY581" s="45"/>
      <c r="DZ581" s="45"/>
      <c r="EA581" s="45"/>
      <c r="EB581" s="45"/>
      <c r="EC581" s="45"/>
      <c r="ED581" s="45"/>
      <c r="EE581" s="45"/>
      <c r="EF581" s="45"/>
      <c r="EG581" s="45"/>
      <c r="EH581" s="45"/>
      <c r="EI581" s="45"/>
      <c r="EJ581" s="45"/>
      <c r="EK581" s="45"/>
      <c r="EL581" s="45"/>
      <c r="EM581" s="45"/>
      <c r="EN581" s="45"/>
      <c r="EO581" s="45"/>
      <c r="EP581" s="45"/>
      <c r="EQ581" s="45"/>
      <c r="ER581" s="45"/>
      <c r="ES581" s="45"/>
      <c r="ET581" s="45"/>
      <c r="EU581" s="45"/>
      <c r="EV581" s="45"/>
      <c r="EW581" s="45"/>
      <c r="EX581" s="45"/>
      <c r="EY581" s="45"/>
      <c r="EZ581" s="45"/>
      <c r="FA581" s="45"/>
      <c r="FB581" s="45"/>
      <c r="FC581" s="45"/>
      <c r="FD581" s="45"/>
      <c r="FE581" s="45"/>
      <c r="FF581" s="45"/>
      <c r="FG581" s="45"/>
      <c r="FH581" s="45"/>
      <c r="FI581" s="45"/>
      <c r="FJ581" s="45"/>
      <c r="FK581" s="45"/>
      <c r="FL581" s="45"/>
      <c r="FM581" s="45"/>
      <c r="FN581" s="45"/>
      <c r="FO581" s="45"/>
      <c r="FP581" s="45"/>
      <c r="FQ581" s="45"/>
      <c r="FR581" s="45"/>
      <c r="FS581" s="45"/>
      <c r="FT581" s="45"/>
      <c r="FU581" s="45"/>
      <c r="FV581" s="45"/>
      <c r="FW581" s="45"/>
      <c r="FX581" s="45"/>
      <c r="FY581" s="45"/>
      <c r="FZ581" s="45"/>
      <c r="GA581" s="45"/>
      <c r="GB581" s="45"/>
      <c r="GC581" s="45"/>
      <c r="GD581" s="45"/>
      <c r="GE581" s="45"/>
      <c r="GF581" s="45"/>
      <c r="GG581" s="45"/>
      <c r="GH581" s="45"/>
      <c r="GI581" s="45"/>
      <c r="GJ581" s="45"/>
      <c r="GK581" s="45"/>
      <c r="GL581" s="45"/>
      <c r="GM581" s="45"/>
      <c r="GN581" s="45"/>
      <c r="GO581" s="45"/>
      <c r="GP581" s="45"/>
      <c r="GQ581" s="45"/>
      <c r="GR581" s="45"/>
      <c r="GS581" s="45"/>
      <c r="GT581" s="45"/>
      <c r="GU581" s="45"/>
      <c r="GV581" s="45"/>
      <c r="GW581" s="45"/>
      <c r="GX581" s="45"/>
      <c r="GY581" s="45"/>
      <c r="GZ581" s="45"/>
      <c r="HA581" s="45"/>
      <c r="HB581" s="45"/>
      <c r="HC581" s="45"/>
      <c r="HD581" s="45"/>
      <c r="HE581" s="45"/>
      <c r="HF581" s="45"/>
      <c r="HG581" s="45"/>
      <c r="HH581" s="45"/>
      <c r="HI581" s="45"/>
      <c r="HJ581" s="45"/>
      <c r="HK581" s="45"/>
      <c r="HL581" s="45"/>
      <c r="HM581" s="45"/>
      <c r="HN581" s="45"/>
      <c r="HO581" s="45"/>
      <c r="HP581" s="45"/>
      <c r="HQ581" s="45"/>
      <c r="HR581" s="45"/>
      <c r="HS581" s="45"/>
      <c r="HT581" s="45"/>
      <c r="HU581" s="45"/>
      <c r="HV581" s="45"/>
      <c r="HW581" s="45"/>
      <c r="HX581" s="45"/>
      <c r="HY581" s="45"/>
      <c r="HZ581" s="45"/>
      <c r="IA581" s="45"/>
      <c r="IB581" s="45"/>
      <c r="IC581" s="45"/>
      <c r="ID581" s="45"/>
      <c r="IE581" s="45"/>
    </row>
    <row r="582" spans="3:239" x14ac:dyDescent="0.25">
      <c r="C582" s="10"/>
      <c r="D582" s="10"/>
      <c r="E582" s="10"/>
      <c r="F582" s="10"/>
      <c r="G582" s="10"/>
      <c r="H582" s="10"/>
      <c r="I582" s="10"/>
      <c r="J582" s="10"/>
      <c r="BZ582" s="45"/>
      <c r="CA582" s="45"/>
      <c r="CB582" s="45"/>
      <c r="CC582" s="45"/>
      <c r="CD582" s="45"/>
      <c r="CE582" s="45"/>
      <c r="CF582" s="45"/>
      <c r="CG582" s="45"/>
      <c r="CH582" s="45"/>
      <c r="CI582" s="45"/>
      <c r="CJ582" s="45"/>
      <c r="CK582" s="45"/>
      <c r="CL582" s="45"/>
      <c r="CM582" s="45"/>
      <c r="CN582" s="45"/>
      <c r="CO582" s="45"/>
      <c r="CP582" s="45"/>
      <c r="CQ582" s="45"/>
      <c r="CR582" s="45"/>
      <c r="CS582" s="45"/>
      <c r="CT582" s="45"/>
      <c r="CU582" s="45"/>
      <c r="CV582" s="45"/>
      <c r="CW582" s="45"/>
      <c r="CX582" s="45"/>
      <c r="CY582" s="45"/>
      <c r="CZ582" s="45"/>
      <c r="DA582" s="45"/>
      <c r="DB582" s="45"/>
      <c r="DC582" s="45"/>
      <c r="DD582" s="45"/>
      <c r="DE582" s="45"/>
      <c r="DF582" s="45"/>
      <c r="DG582" s="45"/>
      <c r="DH582" s="45"/>
      <c r="DI582" s="45"/>
      <c r="DJ582" s="45"/>
      <c r="DK582" s="45"/>
      <c r="DL582" s="45"/>
      <c r="DM582" s="45"/>
      <c r="DN582" s="45"/>
      <c r="DO582" s="45"/>
      <c r="DP582" s="45"/>
      <c r="DQ582" s="45"/>
      <c r="DR582" s="45"/>
      <c r="DS582" s="45"/>
      <c r="DT582" s="45"/>
      <c r="DU582" s="45"/>
      <c r="DV582" s="45"/>
      <c r="DW582" s="45"/>
      <c r="DX582" s="45"/>
      <c r="DY582" s="45"/>
      <c r="DZ582" s="45"/>
      <c r="EA582" s="45"/>
      <c r="EB582" s="45"/>
      <c r="EC582" s="45"/>
      <c r="ED582" s="45"/>
      <c r="EE582" s="45"/>
      <c r="EF582" s="45"/>
      <c r="EG582" s="45"/>
      <c r="EH582" s="45"/>
      <c r="EI582" s="45"/>
      <c r="EJ582" s="45"/>
      <c r="EK582" s="45"/>
      <c r="EL582" s="45"/>
      <c r="EM582" s="45"/>
      <c r="EN582" s="45"/>
      <c r="EO582" s="45"/>
      <c r="EP582" s="45"/>
      <c r="EQ582" s="45"/>
      <c r="ER582" s="45"/>
      <c r="ES582" s="45"/>
      <c r="ET582" s="45"/>
      <c r="EU582" s="45"/>
      <c r="EV582" s="45"/>
      <c r="EW582" s="45"/>
      <c r="EX582" s="45"/>
      <c r="EY582" s="45"/>
      <c r="EZ582" s="45"/>
      <c r="FA582" s="45"/>
      <c r="FB582" s="45"/>
      <c r="FC582" s="45"/>
      <c r="FD582" s="45"/>
      <c r="FE582" s="45"/>
      <c r="FF582" s="45"/>
      <c r="FG582" s="45"/>
      <c r="FH582" s="45"/>
      <c r="FI582" s="45"/>
      <c r="FJ582" s="45"/>
      <c r="FK582" s="45"/>
      <c r="FL582" s="45"/>
      <c r="FM582" s="45"/>
      <c r="FN582" s="45"/>
      <c r="FO582" s="45"/>
      <c r="FP582" s="45"/>
      <c r="FQ582" s="45"/>
      <c r="FR582" s="45"/>
      <c r="FS582" s="45"/>
      <c r="FT582" s="45"/>
      <c r="FU582" s="45"/>
      <c r="FV582" s="45"/>
      <c r="FW582" s="45"/>
      <c r="FX582" s="45"/>
      <c r="FY582" s="45"/>
      <c r="FZ582" s="45"/>
      <c r="GA582" s="45"/>
      <c r="GB582" s="45"/>
      <c r="GC582" s="45"/>
      <c r="GD582" s="45"/>
      <c r="GE582" s="45"/>
      <c r="GF582" s="45"/>
      <c r="GG582" s="45"/>
      <c r="GH582" s="45"/>
      <c r="GI582" s="45"/>
      <c r="GJ582" s="45"/>
      <c r="GK582" s="45"/>
      <c r="GL582" s="45"/>
      <c r="GM582" s="45"/>
      <c r="GN582" s="45"/>
      <c r="GO582" s="45"/>
      <c r="GP582" s="45"/>
      <c r="GQ582" s="45"/>
      <c r="GR582" s="45"/>
      <c r="GS582" s="45"/>
      <c r="GT582" s="45"/>
      <c r="GU582" s="45"/>
      <c r="GV582" s="45"/>
      <c r="GW582" s="45"/>
      <c r="GX582" s="45"/>
      <c r="GY582" s="45"/>
      <c r="GZ582" s="45"/>
      <c r="HA582" s="45"/>
      <c r="HB582" s="45"/>
      <c r="HC582" s="45"/>
      <c r="HD582" s="45"/>
      <c r="HE582" s="45"/>
      <c r="HF582" s="45"/>
      <c r="HG582" s="45"/>
      <c r="HH582" s="45"/>
      <c r="HI582" s="45"/>
      <c r="HJ582" s="45"/>
      <c r="HK582" s="45"/>
      <c r="HL582" s="45"/>
      <c r="HM582" s="45"/>
      <c r="HN582" s="45"/>
      <c r="HO582" s="45"/>
      <c r="HP582" s="45"/>
      <c r="HQ582" s="45"/>
      <c r="HR582" s="45"/>
      <c r="HS582" s="45"/>
      <c r="HT582" s="45"/>
      <c r="HU582" s="45"/>
      <c r="HV582" s="45"/>
      <c r="HW582" s="45"/>
      <c r="HX582" s="45"/>
      <c r="HY582" s="45"/>
      <c r="HZ582" s="45"/>
      <c r="IA582" s="45"/>
      <c r="IB582" s="45"/>
      <c r="IC582" s="45"/>
      <c r="ID582" s="45"/>
      <c r="IE582" s="45"/>
    </row>
    <row r="583" spans="3:239" x14ac:dyDescent="0.25">
      <c r="C583" s="10"/>
      <c r="D583" s="10"/>
      <c r="E583" s="10"/>
      <c r="F583" s="10"/>
      <c r="G583" s="10"/>
      <c r="H583" s="10"/>
      <c r="I583" s="10"/>
      <c r="J583" s="10"/>
      <c r="BZ583" s="45"/>
      <c r="CA583" s="45"/>
      <c r="CB583" s="45"/>
      <c r="CC583" s="45"/>
      <c r="CD583" s="45"/>
      <c r="CE583" s="45"/>
      <c r="CF583" s="45"/>
      <c r="CG583" s="45"/>
      <c r="CH583" s="45"/>
      <c r="CI583" s="45"/>
      <c r="CJ583" s="45"/>
      <c r="CK583" s="45"/>
      <c r="CL583" s="45"/>
      <c r="CM583" s="45"/>
      <c r="CN583" s="45"/>
      <c r="CO583" s="45"/>
      <c r="CP583" s="45"/>
      <c r="CQ583" s="45"/>
      <c r="CR583" s="45"/>
      <c r="CS583" s="45"/>
      <c r="CT583" s="45"/>
      <c r="CU583" s="45"/>
      <c r="CV583" s="45"/>
      <c r="CW583" s="45"/>
      <c r="CX583" s="45"/>
      <c r="CY583" s="45"/>
      <c r="CZ583" s="45"/>
      <c r="DA583" s="45"/>
      <c r="DB583" s="45"/>
      <c r="DC583" s="45"/>
      <c r="DD583" s="45"/>
      <c r="DE583" s="45"/>
      <c r="DF583" s="45"/>
      <c r="DG583" s="45"/>
      <c r="DH583" s="45"/>
      <c r="DI583" s="45"/>
      <c r="DJ583" s="45"/>
      <c r="DK583" s="45"/>
      <c r="DL583" s="45"/>
      <c r="DM583" s="45"/>
      <c r="DN583" s="45"/>
      <c r="DO583" s="45"/>
      <c r="DP583" s="45"/>
      <c r="DQ583" s="45"/>
      <c r="DR583" s="45"/>
      <c r="DS583" s="45"/>
      <c r="DT583" s="45"/>
      <c r="DU583" s="45"/>
      <c r="DV583" s="45"/>
      <c r="DW583" s="45"/>
      <c r="DX583" s="45"/>
      <c r="DY583" s="45"/>
      <c r="DZ583" s="45"/>
      <c r="EA583" s="45"/>
      <c r="EB583" s="45"/>
      <c r="EC583" s="45"/>
      <c r="ED583" s="45"/>
      <c r="EE583" s="45"/>
      <c r="EF583" s="45"/>
      <c r="EG583" s="45"/>
      <c r="EH583" s="45"/>
      <c r="EI583" s="45"/>
      <c r="EJ583" s="45"/>
      <c r="EK583" s="45"/>
      <c r="EL583" s="45"/>
      <c r="EM583" s="45"/>
      <c r="EN583" s="45"/>
      <c r="EO583" s="45"/>
      <c r="EP583" s="45"/>
      <c r="EQ583" s="45"/>
      <c r="ER583" s="45"/>
      <c r="ES583" s="45"/>
      <c r="ET583" s="45"/>
      <c r="EU583" s="45"/>
      <c r="EV583" s="45"/>
      <c r="EW583" s="45"/>
      <c r="EX583" s="45"/>
      <c r="EY583" s="45"/>
      <c r="EZ583" s="45"/>
      <c r="FA583" s="45"/>
      <c r="FB583" s="45"/>
      <c r="FC583" s="45"/>
      <c r="FD583" s="45"/>
      <c r="FE583" s="45"/>
      <c r="FF583" s="45"/>
      <c r="FG583" s="45"/>
      <c r="FH583" s="45"/>
      <c r="FI583" s="45"/>
      <c r="FJ583" s="45"/>
      <c r="FK583" s="45"/>
      <c r="FL583" s="45"/>
      <c r="FM583" s="45"/>
      <c r="FN583" s="45"/>
      <c r="FO583" s="45"/>
      <c r="FP583" s="45"/>
      <c r="FQ583" s="45"/>
      <c r="FR583" s="45"/>
      <c r="FS583" s="45"/>
      <c r="FT583" s="45"/>
      <c r="FU583" s="45"/>
      <c r="FV583" s="45"/>
      <c r="FW583" s="45"/>
      <c r="FX583" s="45"/>
      <c r="FY583" s="45"/>
      <c r="FZ583" s="45"/>
      <c r="GA583" s="45"/>
      <c r="GB583" s="45"/>
      <c r="GC583" s="45"/>
      <c r="GD583" s="45"/>
      <c r="GE583" s="45"/>
      <c r="GF583" s="45"/>
      <c r="GG583" s="45"/>
      <c r="GH583" s="45"/>
      <c r="GI583" s="45"/>
      <c r="GJ583" s="45"/>
      <c r="GK583" s="45"/>
      <c r="GL583" s="45"/>
      <c r="GM583" s="45"/>
      <c r="GN583" s="45"/>
      <c r="GO583" s="45"/>
      <c r="GP583" s="45"/>
      <c r="GQ583" s="45"/>
      <c r="GR583" s="45"/>
      <c r="GS583" s="45"/>
      <c r="GT583" s="45"/>
      <c r="GU583" s="45"/>
      <c r="GV583" s="45"/>
      <c r="GW583" s="45"/>
      <c r="GX583" s="45"/>
      <c r="GY583" s="45"/>
      <c r="GZ583" s="45"/>
      <c r="HA583" s="45"/>
      <c r="HB583" s="45"/>
      <c r="HC583" s="45"/>
      <c r="HD583" s="45"/>
      <c r="HE583" s="45"/>
      <c r="HF583" s="45"/>
      <c r="HG583" s="45"/>
      <c r="HH583" s="45"/>
      <c r="HI583" s="45"/>
      <c r="HJ583" s="45"/>
      <c r="HK583" s="45"/>
      <c r="HL583" s="45"/>
      <c r="HM583" s="45"/>
      <c r="HN583" s="45"/>
      <c r="HO583" s="45"/>
      <c r="HP583" s="45"/>
      <c r="HQ583" s="45"/>
      <c r="HR583" s="45"/>
      <c r="HS583" s="45"/>
      <c r="HT583" s="45"/>
      <c r="HU583" s="45"/>
      <c r="HV583" s="45"/>
      <c r="HW583" s="45"/>
      <c r="HX583" s="45"/>
      <c r="HY583" s="45"/>
      <c r="HZ583" s="45"/>
      <c r="IA583" s="45"/>
      <c r="IB583" s="45"/>
      <c r="IC583" s="45"/>
      <c r="ID583" s="45"/>
      <c r="IE583" s="45"/>
    </row>
    <row r="584" spans="3:239" x14ac:dyDescent="0.25">
      <c r="C584" s="10"/>
      <c r="D584" s="10"/>
      <c r="E584" s="10"/>
      <c r="F584" s="10"/>
      <c r="G584" s="10"/>
      <c r="H584" s="10"/>
      <c r="I584" s="10"/>
      <c r="J584" s="10"/>
      <c r="BZ584" s="45"/>
      <c r="CA584" s="45"/>
      <c r="CB584" s="45"/>
      <c r="CC584" s="45"/>
      <c r="CD584" s="45"/>
      <c r="CE584" s="45"/>
      <c r="CF584" s="45"/>
      <c r="CG584" s="45"/>
      <c r="CH584" s="45"/>
      <c r="CI584" s="45"/>
      <c r="CJ584" s="45"/>
      <c r="CK584" s="45"/>
      <c r="CL584" s="45"/>
      <c r="CM584" s="45"/>
      <c r="CN584" s="45"/>
      <c r="CO584" s="45"/>
      <c r="CP584" s="45"/>
      <c r="CQ584" s="45"/>
      <c r="CR584" s="45"/>
      <c r="CS584" s="45"/>
      <c r="CT584" s="45"/>
      <c r="CU584" s="45"/>
      <c r="CV584" s="45"/>
      <c r="CW584" s="45"/>
      <c r="CX584" s="45"/>
      <c r="CY584" s="45"/>
      <c r="CZ584" s="45"/>
      <c r="DA584" s="45"/>
      <c r="DB584" s="45"/>
      <c r="DC584" s="45"/>
      <c r="DD584" s="45"/>
      <c r="DE584" s="45"/>
      <c r="DF584" s="45"/>
      <c r="DG584" s="45"/>
      <c r="DH584" s="45"/>
      <c r="DI584" s="45"/>
      <c r="DJ584" s="45"/>
      <c r="DK584" s="45"/>
      <c r="DL584" s="45"/>
      <c r="DM584" s="45"/>
      <c r="DN584" s="45"/>
      <c r="DO584" s="45"/>
      <c r="DP584" s="45"/>
      <c r="DQ584" s="45"/>
      <c r="DR584" s="45"/>
      <c r="DS584" s="45"/>
      <c r="DT584" s="45"/>
      <c r="DU584" s="45"/>
      <c r="DV584" s="45"/>
      <c r="DW584" s="45"/>
      <c r="DX584" s="45"/>
      <c r="DY584" s="45"/>
      <c r="DZ584" s="45"/>
      <c r="EA584" s="45"/>
      <c r="EB584" s="45"/>
      <c r="EC584" s="45"/>
      <c r="ED584" s="45"/>
      <c r="EE584" s="45"/>
      <c r="EF584" s="45"/>
      <c r="EG584" s="45"/>
      <c r="EH584" s="45"/>
      <c r="EI584" s="45"/>
      <c r="EJ584" s="45"/>
      <c r="EK584" s="45"/>
      <c r="EL584" s="45"/>
      <c r="EM584" s="45"/>
      <c r="EN584" s="45"/>
      <c r="EO584" s="45"/>
      <c r="EP584" s="45"/>
      <c r="EQ584" s="45"/>
      <c r="ER584" s="45"/>
      <c r="ES584" s="45"/>
      <c r="ET584" s="45"/>
      <c r="EU584" s="45"/>
      <c r="EV584" s="45"/>
      <c r="EW584" s="45"/>
      <c r="EX584" s="45"/>
      <c r="EY584" s="45"/>
      <c r="EZ584" s="45"/>
      <c r="FA584" s="45"/>
      <c r="FB584" s="45"/>
      <c r="FC584" s="45"/>
      <c r="FD584" s="45"/>
      <c r="FE584" s="45"/>
      <c r="FF584" s="45"/>
      <c r="FG584" s="45"/>
      <c r="FH584" s="45"/>
      <c r="FI584" s="45"/>
      <c r="FJ584" s="45"/>
      <c r="FK584" s="45"/>
      <c r="FL584" s="45"/>
      <c r="FM584" s="45"/>
      <c r="FN584" s="45"/>
      <c r="FO584" s="45"/>
      <c r="FP584" s="45"/>
      <c r="FQ584" s="45"/>
      <c r="FR584" s="45"/>
      <c r="FS584" s="45"/>
      <c r="FT584" s="45"/>
      <c r="FU584" s="45"/>
      <c r="FV584" s="45"/>
      <c r="FW584" s="45"/>
      <c r="FX584" s="45"/>
      <c r="FY584" s="45"/>
      <c r="FZ584" s="45"/>
      <c r="GA584" s="45"/>
      <c r="GB584" s="45"/>
      <c r="GC584" s="45"/>
      <c r="GD584" s="45"/>
      <c r="GE584" s="45"/>
      <c r="GF584" s="45"/>
      <c r="GG584" s="45"/>
      <c r="GH584" s="45"/>
      <c r="GI584" s="45"/>
      <c r="GJ584" s="45"/>
      <c r="GK584" s="45"/>
      <c r="GL584" s="45"/>
      <c r="GM584" s="45"/>
      <c r="GN584" s="45"/>
      <c r="GO584" s="45"/>
      <c r="GP584" s="45"/>
      <c r="GQ584" s="45"/>
      <c r="GR584" s="45"/>
      <c r="GS584" s="45"/>
      <c r="GT584" s="45"/>
      <c r="GU584" s="45"/>
      <c r="GV584" s="45"/>
      <c r="GW584" s="45"/>
      <c r="GX584" s="45"/>
      <c r="GY584" s="45"/>
      <c r="GZ584" s="45"/>
      <c r="HA584" s="45"/>
      <c r="HB584" s="45"/>
      <c r="HC584" s="45"/>
      <c r="HD584" s="45"/>
      <c r="HE584" s="45"/>
      <c r="HF584" s="45"/>
      <c r="HG584" s="45"/>
      <c r="HH584" s="45"/>
      <c r="HI584" s="45"/>
      <c r="HJ584" s="45"/>
      <c r="HK584" s="45"/>
      <c r="HL584" s="45"/>
      <c r="HM584" s="45"/>
      <c r="HN584" s="45"/>
      <c r="HO584" s="45"/>
      <c r="HP584" s="45"/>
      <c r="HQ584" s="45"/>
      <c r="HR584" s="45"/>
      <c r="HS584" s="45"/>
      <c r="HT584" s="45"/>
      <c r="HU584" s="45"/>
      <c r="HV584" s="45"/>
      <c r="HW584" s="45"/>
      <c r="HX584" s="45"/>
      <c r="HY584" s="45"/>
      <c r="HZ584" s="45"/>
      <c r="IA584" s="45"/>
      <c r="IB584" s="45"/>
      <c r="IC584" s="45"/>
      <c r="ID584" s="45"/>
      <c r="IE584" s="45"/>
    </row>
    <row r="585" spans="3:239" x14ac:dyDescent="0.25">
      <c r="C585" s="10"/>
      <c r="D585" s="10"/>
      <c r="E585" s="10"/>
      <c r="F585" s="10"/>
      <c r="G585" s="10"/>
      <c r="H585" s="10"/>
      <c r="I585" s="10"/>
      <c r="J585" s="10"/>
      <c r="BZ585" s="45"/>
      <c r="CA585" s="45"/>
      <c r="CB585" s="45"/>
      <c r="CC585" s="45"/>
      <c r="CD585" s="45"/>
      <c r="CE585" s="45"/>
      <c r="CF585" s="45"/>
      <c r="CG585" s="45"/>
      <c r="CH585" s="45"/>
      <c r="CI585" s="45"/>
      <c r="CJ585" s="45"/>
      <c r="CK585" s="45"/>
      <c r="CL585" s="45"/>
      <c r="CM585" s="45"/>
      <c r="CN585" s="45"/>
      <c r="CO585" s="45"/>
      <c r="CP585" s="45"/>
      <c r="CQ585" s="45"/>
      <c r="CR585" s="45"/>
      <c r="CS585" s="45"/>
      <c r="CT585" s="45"/>
      <c r="CU585" s="45"/>
      <c r="CV585" s="45"/>
      <c r="CW585" s="45"/>
      <c r="CX585" s="45"/>
      <c r="CY585" s="45"/>
      <c r="CZ585" s="45"/>
      <c r="DA585" s="45"/>
      <c r="DB585" s="45"/>
      <c r="DC585" s="45"/>
      <c r="DD585" s="45"/>
      <c r="DE585" s="45"/>
      <c r="DF585" s="45"/>
      <c r="DG585" s="45"/>
      <c r="DH585" s="45"/>
      <c r="DI585" s="45"/>
      <c r="DJ585" s="45"/>
      <c r="DK585" s="45"/>
      <c r="DL585" s="45"/>
      <c r="DM585" s="45"/>
      <c r="DN585" s="45"/>
      <c r="DO585" s="45"/>
      <c r="DP585" s="45"/>
      <c r="DQ585" s="45"/>
      <c r="DR585" s="45"/>
      <c r="DS585" s="45"/>
      <c r="DT585" s="45"/>
      <c r="DU585" s="45"/>
      <c r="DV585" s="45"/>
      <c r="DW585" s="45"/>
      <c r="DX585" s="45"/>
      <c r="DY585" s="45"/>
      <c r="DZ585" s="45"/>
      <c r="EA585" s="45"/>
      <c r="EB585" s="45"/>
      <c r="EC585" s="45"/>
      <c r="ED585" s="45"/>
      <c r="EE585" s="45"/>
      <c r="EF585" s="45"/>
      <c r="EG585" s="45"/>
      <c r="EH585" s="45"/>
      <c r="EI585" s="45"/>
      <c r="EJ585" s="45"/>
      <c r="EK585" s="45"/>
      <c r="EL585" s="45"/>
      <c r="EM585" s="45"/>
      <c r="EN585" s="45"/>
      <c r="EO585" s="45"/>
      <c r="EP585" s="45"/>
      <c r="EQ585" s="45"/>
      <c r="ER585" s="45"/>
      <c r="ES585" s="45"/>
      <c r="ET585" s="45"/>
      <c r="EU585" s="45"/>
      <c r="EV585" s="45"/>
      <c r="EW585" s="45"/>
      <c r="EX585" s="45"/>
      <c r="EY585" s="45"/>
      <c r="EZ585" s="45"/>
      <c r="FA585" s="45"/>
      <c r="FB585" s="45"/>
      <c r="FC585" s="45"/>
      <c r="FD585" s="45"/>
      <c r="FE585" s="45"/>
      <c r="FF585" s="45"/>
      <c r="FG585" s="45"/>
      <c r="FH585" s="45"/>
      <c r="FI585" s="45"/>
      <c r="FJ585" s="45"/>
      <c r="FK585" s="45"/>
      <c r="FL585" s="45"/>
      <c r="FM585" s="45"/>
      <c r="FN585" s="45"/>
      <c r="FO585" s="45"/>
      <c r="FP585" s="45"/>
      <c r="FQ585" s="45"/>
      <c r="FR585" s="45"/>
      <c r="FS585" s="45"/>
      <c r="FT585" s="45"/>
      <c r="FU585" s="45"/>
      <c r="FV585" s="45"/>
      <c r="FW585" s="45"/>
      <c r="FX585" s="45"/>
      <c r="FY585" s="45"/>
      <c r="FZ585" s="45"/>
      <c r="GA585" s="45"/>
      <c r="GB585" s="45"/>
      <c r="GC585" s="45"/>
      <c r="GD585" s="45"/>
      <c r="GE585" s="45"/>
      <c r="GF585" s="45"/>
      <c r="GG585" s="45"/>
      <c r="GH585" s="45"/>
      <c r="GI585" s="45"/>
      <c r="GJ585" s="45"/>
      <c r="GK585" s="45"/>
      <c r="GL585" s="45"/>
      <c r="GM585" s="45"/>
      <c r="GN585" s="45"/>
      <c r="GO585" s="45"/>
      <c r="GP585" s="45"/>
      <c r="GQ585" s="45"/>
      <c r="GR585" s="45"/>
      <c r="GS585" s="45"/>
      <c r="GT585" s="45"/>
      <c r="GU585" s="45"/>
      <c r="GV585" s="45"/>
      <c r="GW585" s="45"/>
      <c r="GX585" s="45"/>
      <c r="GY585" s="45"/>
      <c r="GZ585" s="45"/>
      <c r="HA585" s="45"/>
      <c r="HB585" s="45"/>
      <c r="HC585" s="45"/>
      <c r="HD585" s="45"/>
      <c r="HE585" s="45"/>
      <c r="HF585" s="45"/>
      <c r="HG585" s="45"/>
      <c r="HH585" s="45"/>
      <c r="HI585" s="45"/>
      <c r="HJ585" s="45"/>
      <c r="HK585" s="45"/>
      <c r="HL585" s="45"/>
      <c r="HM585" s="45"/>
      <c r="HN585" s="45"/>
      <c r="HO585" s="45"/>
      <c r="HP585" s="45"/>
      <c r="HQ585" s="45"/>
      <c r="HR585" s="45"/>
      <c r="HS585" s="45"/>
      <c r="HT585" s="45"/>
      <c r="HU585" s="45"/>
      <c r="HV585" s="45"/>
      <c r="HW585" s="45"/>
      <c r="HX585" s="45"/>
      <c r="HY585" s="45"/>
      <c r="HZ585" s="45"/>
      <c r="IA585" s="45"/>
      <c r="IB585" s="45"/>
      <c r="IC585" s="45"/>
      <c r="ID585" s="45"/>
      <c r="IE585" s="45"/>
    </row>
    <row r="586" spans="3:239" x14ac:dyDescent="0.25">
      <c r="C586" s="10"/>
      <c r="D586" s="10"/>
      <c r="E586" s="10"/>
      <c r="F586" s="10"/>
      <c r="G586" s="10"/>
      <c r="H586" s="10"/>
      <c r="I586" s="10"/>
      <c r="J586" s="10"/>
      <c r="BZ586" s="45"/>
      <c r="CA586" s="45"/>
      <c r="CB586" s="45"/>
      <c r="CC586" s="45"/>
      <c r="CD586" s="45"/>
      <c r="CE586" s="45"/>
      <c r="CF586" s="45"/>
      <c r="CG586" s="45"/>
      <c r="CH586" s="45"/>
      <c r="CI586" s="45"/>
      <c r="CJ586" s="45"/>
      <c r="CK586" s="45"/>
      <c r="CL586" s="45"/>
      <c r="CM586" s="45"/>
      <c r="CN586" s="45"/>
      <c r="CO586" s="45"/>
      <c r="CP586" s="45"/>
      <c r="CQ586" s="45"/>
      <c r="CR586" s="45"/>
      <c r="CS586" s="45"/>
      <c r="CT586" s="45"/>
      <c r="CU586" s="45"/>
      <c r="CV586" s="45"/>
      <c r="CW586" s="45"/>
      <c r="CX586" s="45"/>
      <c r="CY586" s="45"/>
      <c r="CZ586" s="45"/>
      <c r="DA586" s="45"/>
      <c r="DB586" s="45"/>
      <c r="DC586" s="45"/>
      <c r="DD586" s="45"/>
      <c r="DE586" s="45"/>
      <c r="DF586" s="45"/>
      <c r="DG586" s="45"/>
      <c r="DH586" s="45"/>
      <c r="DI586" s="45"/>
      <c r="DJ586" s="45"/>
      <c r="DK586" s="45"/>
      <c r="DL586" s="45"/>
      <c r="DM586" s="45"/>
      <c r="DN586" s="45"/>
      <c r="DO586" s="45"/>
      <c r="DP586" s="45"/>
      <c r="DQ586" s="45"/>
      <c r="DR586" s="45"/>
      <c r="DS586" s="45"/>
      <c r="DT586" s="45"/>
      <c r="DU586" s="45"/>
      <c r="DV586" s="45"/>
      <c r="DW586" s="45"/>
      <c r="DX586" s="45"/>
      <c r="DY586" s="45"/>
      <c r="DZ586" s="45"/>
      <c r="EA586" s="45"/>
      <c r="EB586" s="45"/>
      <c r="EC586" s="45"/>
      <c r="ED586" s="45"/>
      <c r="EE586" s="45"/>
      <c r="EF586" s="45"/>
      <c r="EG586" s="45"/>
      <c r="EH586" s="45"/>
      <c r="EI586" s="45"/>
      <c r="EJ586" s="45"/>
      <c r="EK586" s="45"/>
      <c r="EL586" s="45"/>
      <c r="EM586" s="45"/>
      <c r="EN586" s="45"/>
      <c r="EO586" s="45"/>
      <c r="EP586" s="45"/>
      <c r="EQ586" s="45"/>
      <c r="ER586" s="45"/>
      <c r="ES586" s="45"/>
      <c r="ET586" s="45"/>
      <c r="EU586" s="45"/>
      <c r="EV586" s="45"/>
      <c r="EW586" s="45"/>
      <c r="EX586" s="45"/>
      <c r="EY586" s="45"/>
      <c r="EZ586" s="45"/>
      <c r="FA586" s="45"/>
      <c r="FB586" s="45"/>
      <c r="FC586" s="45"/>
      <c r="FD586" s="45"/>
      <c r="FE586" s="45"/>
      <c r="FF586" s="45"/>
      <c r="FG586" s="45"/>
      <c r="FH586" s="45"/>
      <c r="FI586" s="45"/>
      <c r="FJ586" s="45"/>
      <c r="FK586" s="45"/>
      <c r="FL586" s="45"/>
      <c r="FM586" s="45"/>
      <c r="FN586" s="45"/>
      <c r="FO586" s="45"/>
      <c r="FP586" s="45"/>
      <c r="FQ586" s="45"/>
      <c r="FR586" s="45"/>
      <c r="FS586" s="45"/>
      <c r="FT586" s="45"/>
      <c r="FU586" s="45"/>
      <c r="FV586" s="45"/>
      <c r="FW586" s="45"/>
      <c r="FX586" s="45"/>
      <c r="FY586" s="45"/>
      <c r="FZ586" s="45"/>
      <c r="GA586" s="45"/>
      <c r="GB586" s="45"/>
      <c r="GC586" s="45"/>
      <c r="GD586" s="45"/>
      <c r="GE586" s="45"/>
      <c r="GF586" s="45"/>
      <c r="GG586" s="45"/>
      <c r="GH586" s="45"/>
      <c r="GI586" s="45"/>
      <c r="GJ586" s="45"/>
      <c r="GK586" s="45"/>
      <c r="GL586" s="45"/>
      <c r="GM586" s="45"/>
      <c r="GN586" s="45"/>
      <c r="GO586" s="45"/>
      <c r="GP586" s="45"/>
      <c r="GQ586" s="45"/>
      <c r="GR586" s="45"/>
      <c r="GS586" s="45"/>
      <c r="GT586" s="45"/>
      <c r="GU586" s="45"/>
      <c r="GV586" s="45"/>
      <c r="GW586" s="45"/>
      <c r="GX586" s="45"/>
      <c r="GY586" s="45"/>
      <c r="GZ586" s="45"/>
      <c r="HA586" s="45"/>
      <c r="HB586" s="45"/>
      <c r="HC586" s="45"/>
      <c r="HD586" s="45"/>
      <c r="HE586" s="45"/>
      <c r="HF586" s="45"/>
      <c r="HG586" s="45"/>
      <c r="HH586" s="45"/>
      <c r="HI586" s="45"/>
      <c r="HJ586" s="45"/>
      <c r="HK586" s="45"/>
      <c r="HL586" s="45"/>
      <c r="HM586" s="45"/>
      <c r="HN586" s="45"/>
      <c r="HO586" s="45"/>
      <c r="HP586" s="45"/>
      <c r="HQ586" s="45"/>
      <c r="HR586" s="45"/>
      <c r="HS586" s="45"/>
      <c r="HT586" s="45"/>
      <c r="HU586" s="45"/>
      <c r="HV586" s="45"/>
      <c r="HW586" s="45"/>
      <c r="HX586" s="45"/>
      <c r="HY586" s="45"/>
      <c r="HZ586" s="45"/>
      <c r="IA586" s="45"/>
      <c r="IB586" s="45"/>
      <c r="IC586" s="45"/>
      <c r="ID586" s="45"/>
      <c r="IE586" s="45"/>
    </row>
    <row r="587" spans="3:239" x14ac:dyDescent="0.25">
      <c r="C587" s="10"/>
      <c r="D587" s="10"/>
      <c r="E587" s="10"/>
      <c r="F587" s="10"/>
      <c r="G587" s="10"/>
      <c r="H587" s="10"/>
      <c r="I587" s="10"/>
      <c r="J587" s="10"/>
      <c r="BZ587" s="45"/>
      <c r="CA587" s="45"/>
      <c r="CB587" s="45"/>
      <c r="CC587" s="45"/>
      <c r="CD587" s="45"/>
      <c r="CE587" s="45"/>
      <c r="CF587" s="45"/>
      <c r="CG587" s="45"/>
      <c r="CH587" s="45"/>
      <c r="CI587" s="45"/>
      <c r="CJ587" s="45"/>
      <c r="CK587" s="45"/>
      <c r="CL587" s="45"/>
      <c r="CM587" s="45"/>
      <c r="CN587" s="45"/>
      <c r="CO587" s="45"/>
      <c r="CP587" s="45"/>
      <c r="CQ587" s="45"/>
      <c r="CR587" s="45"/>
      <c r="CS587" s="45"/>
      <c r="CT587" s="45"/>
      <c r="CU587" s="45"/>
      <c r="CV587" s="45"/>
      <c r="CW587" s="45"/>
      <c r="CX587" s="45"/>
      <c r="CY587" s="45"/>
      <c r="CZ587" s="45"/>
      <c r="DA587" s="45"/>
      <c r="DB587" s="45"/>
      <c r="DC587" s="45"/>
      <c r="DD587" s="45"/>
      <c r="DE587" s="45"/>
      <c r="DF587" s="45"/>
      <c r="DG587" s="45"/>
      <c r="DH587" s="45"/>
      <c r="DI587" s="45"/>
      <c r="DJ587" s="45"/>
      <c r="DK587" s="45"/>
      <c r="DL587" s="45"/>
      <c r="DM587" s="45"/>
      <c r="DN587" s="45"/>
      <c r="DO587" s="45"/>
      <c r="DP587" s="45"/>
      <c r="DQ587" s="45"/>
      <c r="DR587" s="45"/>
      <c r="DS587" s="45"/>
      <c r="DT587" s="45"/>
      <c r="DU587" s="45"/>
      <c r="DV587" s="45"/>
      <c r="DW587" s="45"/>
      <c r="DX587" s="45"/>
      <c r="DY587" s="45"/>
      <c r="DZ587" s="45"/>
      <c r="EA587" s="45"/>
      <c r="EB587" s="45"/>
      <c r="EC587" s="45"/>
      <c r="ED587" s="45"/>
      <c r="EE587" s="45"/>
      <c r="EF587" s="45"/>
      <c r="EG587" s="45"/>
      <c r="EH587" s="45"/>
      <c r="EI587" s="45"/>
      <c r="EJ587" s="45"/>
      <c r="EK587" s="45"/>
      <c r="EL587" s="45"/>
      <c r="EM587" s="45"/>
      <c r="EN587" s="45"/>
      <c r="EO587" s="45"/>
      <c r="EP587" s="45"/>
      <c r="EQ587" s="45"/>
      <c r="ER587" s="45"/>
      <c r="ES587" s="45"/>
      <c r="ET587" s="45"/>
      <c r="EU587" s="45"/>
      <c r="EV587" s="45"/>
      <c r="EW587" s="45"/>
      <c r="EX587" s="45"/>
      <c r="EY587" s="45"/>
      <c r="EZ587" s="45"/>
      <c r="FA587" s="45"/>
      <c r="FB587" s="45"/>
      <c r="FC587" s="45"/>
      <c r="FD587" s="45"/>
      <c r="FE587" s="45"/>
      <c r="FF587" s="45"/>
      <c r="FG587" s="45"/>
      <c r="FH587" s="45"/>
      <c r="FI587" s="45"/>
      <c r="FJ587" s="45"/>
      <c r="FK587" s="45"/>
      <c r="FL587" s="45"/>
      <c r="FM587" s="45"/>
      <c r="FN587" s="45"/>
      <c r="FO587" s="45"/>
      <c r="FP587" s="45"/>
      <c r="FQ587" s="45"/>
      <c r="FR587" s="45"/>
      <c r="FS587" s="45"/>
      <c r="FT587" s="45"/>
      <c r="FU587" s="45"/>
      <c r="FV587" s="45"/>
      <c r="FW587" s="45"/>
      <c r="FX587" s="45"/>
      <c r="FY587" s="45"/>
      <c r="FZ587" s="45"/>
      <c r="GA587" s="45"/>
      <c r="GB587" s="45"/>
      <c r="GC587" s="45"/>
      <c r="GD587" s="45"/>
      <c r="GE587" s="45"/>
      <c r="GF587" s="45"/>
      <c r="GG587" s="45"/>
      <c r="GH587" s="45"/>
      <c r="GI587" s="45"/>
      <c r="GJ587" s="45"/>
      <c r="GK587" s="45"/>
      <c r="GL587" s="45"/>
      <c r="GM587" s="45"/>
      <c r="GN587" s="45"/>
      <c r="GO587" s="45"/>
      <c r="GP587" s="45"/>
      <c r="GQ587" s="45"/>
      <c r="GR587" s="45"/>
      <c r="GS587" s="45"/>
      <c r="GT587" s="45"/>
      <c r="GU587" s="45"/>
      <c r="GV587" s="45"/>
      <c r="GW587" s="45"/>
      <c r="GX587" s="45"/>
      <c r="GY587" s="45"/>
      <c r="GZ587" s="45"/>
      <c r="HA587" s="45"/>
      <c r="HB587" s="45"/>
      <c r="HC587" s="45"/>
      <c r="HD587" s="45"/>
      <c r="HE587" s="45"/>
      <c r="HF587" s="45"/>
      <c r="HG587" s="45"/>
      <c r="HH587" s="45"/>
      <c r="HI587" s="45"/>
      <c r="HJ587" s="45"/>
      <c r="HK587" s="45"/>
      <c r="HL587" s="45"/>
      <c r="HM587" s="45"/>
      <c r="HN587" s="45"/>
      <c r="HO587" s="45"/>
      <c r="HP587" s="45"/>
      <c r="HQ587" s="45"/>
      <c r="HR587" s="45"/>
      <c r="HS587" s="45"/>
      <c r="HT587" s="45"/>
      <c r="HU587" s="45"/>
      <c r="HV587" s="45"/>
      <c r="HW587" s="45"/>
      <c r="HX587" s="45"/>
      <c r="HY587" s="45"/>
      <c r="HZ587" s="45"/>
      <c r="IA587" s="45"/>
      <c r="IB587" s="45"/>
      <c r="IC587" s="45"/>
      <c r="ID587" s="45"/>
      <c r="IE587" s="45"/>
    </row>
    <row r="588" spans="3:239" x14ac:dyDescent="0.25">
      <c r="C588" s="10"/>
      <c r="D588" s="10"/>
      <c r="E588" s="10"/>
      <c r="F588" s="10"/>
      <c r="G588" s="10"/>
      <c r="H588" s="10"/>
      <c r="I588" s="10"/>
      <c r="J588" s="10"/>
      <c r="BZ588" s="45"/>
      <c r="CA588" s="45"/>
      <c r="CB588" s="45"/>
      <c r="CC588" s="45"/>
      <c r="CD588" s="45"/>
      <c r="CE588" s="45"/>
      <c r="CF588" s="45"/>
      <c r="CG588" s="45"/>
      <c r="CH588" s="45"/>
      <c r="CI588" s="45"/>
      <c r="CJ588" s="45"/>
      <c r="CK588" s="45"/>
      <c r="CL588" s="45"/>
      <c r="CM588" s="45"/>
      <c r="CN588" s="45"/>
      <c r="CO588" s="45"/>
      <c r="CP588" s="45"/>
      <c r="CQ588" s="45"/>
      <c r="CR588" s="45"/>
      <c r="CS588" s="45"/>
      <c r="CT588" s="45"/>
      <c r="CU588" s="45"/>
      <c r="CV588" s="45"/>
      <c r="CW588" s="45"/>
      <c r="CX588" s="45"/>
      <c r="CY588" s="45"/>
      <c r="CZ588" s="45"/>
      <c r="DA588" s="45"/>
      <c r="DB588" s="45"/>
      <c r="DC588" s="45"/>
      <c r="DD588" s="45"/>
      <c r="DE588" s="45"/>
      <c r="DF588" s="45"/>
      <c r="DG588" s="45"/>
      <c r="DH588" s="45"/>
      <c r="DI588" s="45"/>
      <c r="DJ588" s="45"/>
      <c r="DK588" s="45"/>
      <c r="DL588" s="45"/>
      <c r="DM588" s="45"/>
      <c r="DN588" s="45"/>
      <c r="DO588" s="45"/>
      <c r="DP588" s="45"/>
      <c r="DQ588" s="45"/>
      <c r="DR588" s="45"/>
      <c r="DS588" s="45"/>
      <c r="DT588" s="45"/>
      <c r="DU588" s="45"/>
      <c r="DV588" s="45"/>
      <c r="DW588" s="45"/>
      <c r="DX588" s="45"/>
      <c r="DY588" s="45"/>
      <c r="DZ588" s="45"/>
      <c r="EA588" s="45"/>
      <c r="EB588" s="45"/>
      <c r="EC588" s="45"/>
      <c r="ED588" s="45"/>
      <c r="EE588" s="45"/>
      <c r="EF588" s="45"/>
      <c r="EG588" s="45"/>
      <c r="EH588" s="45"/>
      <c r="EI588" s="45"/>
      <c r="EJ588" s="45"/>
      <c r="EK588" s="45"/>
      <c r="EL588" s="45"/>
      <c r="EM588" s="45"/>
      <c r="EN588" s="45"/>
      <c r="EO588" s="45"/>
      <c r="EP588" s="45"/>
      <c r="EQ588" s="45"/>
      <c r="ER588" s="45"/>
      <c r="ES588" s="45"/>
      <c r="ET588" s="45"/>
      <c r="EU588" s="45"/>
      <c r="EV588" s="45"/>
      <c r="EW588" s="45"/>
      <c r="EX588" s="45"/>
      <c r="EY588" s="45"/>
      <c r="EZ588" s="45"/>
      <c r="FA588" s="45"/>
      <c r="FB588" s="45"/>
      <c r="FC588" s="45"/>
      <c r="FD588" s="45"/>
      <c r="FE588" s="45"/>
      <c r="FF588" s="45"/>
      <c r="FG588" s="45"/>
      <c r="FH588" s="45"/>
      <c r="FI588" s="45"/>
      <c r="FJ588" s="45"/>
      <c r="FK588" s="45"/>
      <c r="FL588" s="45"/>
      <c r="FM588" s="45"/>
      <c r="FN588" s="45"/>
      <c r="FO588" s="45"/>
      <c r="FP588" s="45"/>
      <c r="FQ588" s="45"/>
      <c r="FR588" s="45"/>
      <c r="FS588" s="45"/>
      <c r="FT588" s="45"/>
      <c r="FU588" s="45"/>
      <c r="FV588" s="45"/>
      <c r="FW588" s="45"/>
      <c r="FX588" s="45"/>
      <c r="FY588" s="45"/>
      <c r="FZ588" s="45"/>
      <c r="GA588" s="45"/>
      <c r="GB588" s="45"/>
      <c r="GC588" s="45"/>
      <c r="GD588" s="45"/>
      <c r="GE588" s="45"/>
      <c r="GF588" s="45"/>
      <c r="GG588" s="45"/>
      <c r="GH588" s="45"/>
      <c r="GI588" s="45"/>
      <c r="GJ588" s="45"/>
      <c r="GK588" s="45"/>
      <c r="GL588" s="45"/>
      <c r="GM588" s="45"/>
      <c r="GN588" s="45"/>
      <c r="GO588" s="45"/>
      <c r="GP588" s="45"/>
      <c r="GQ588" s="45"/>
      <c r="GR588" s="45"/>
      <c r="GS588" s="45"/>
      <c r="GT588" s="45"/>
      <c r="GU588" s="45"/>
      <c r="GV588" s="45"/>
      <c r="GW588" s="45"/>
      <c r="GX588" s="45"/>
      <c r="GY588" s="45"/>
      <c r="GZ588" s="45"/>
      <c r="HA588" s="45"/>
      <c r="HB588" s="45"/>
      <c r="HC588" s="45"/>
      <c r="HD588" s="45"/>
      <c r="HE588" s="45"/>
      <c r="HF588" s="45"/>
      <c r="HG588" s="45"/>
      <c r="HH588" s="45"/>
      <c r="HI588" s="45"/>
      <c r="HJ588" s="45"/>
      <c r="HK588" s="45"/>
      <c r="HL588" s="45"/>
      <c r="HM588" s="45"/>
      <c r="HN588" s="45"/>
      <c r="HO588" s="45"/>
      <c r="HP588" s="45"/>
      <c r="HQ588" s="45"/>
      <c r="HR588" s="45"/>
      <c r="HS588" s="45"/>
      <c r="HT588" s="45"/>
      <c r="HU588" s="45"/>
      <c r="HV588" s="45"/>
      <c r="HW588" s="45"/>
      <c r="HX588" s="45"/>
      <c r="HY588" s="45"/>
      <c r="HZ588" s="45"/>
      <c r="IA588" s="45"/>
      <c r="IB588" s="45"/>
      <c r="IC588" s="45"/>
      <c r="ID588" s="45"/>
      <c r="IE588" s="45"/>
    </row>
    <row r="589" spans="3:239" x14ac:dyDescent="0.25">
      <c r="C589" s="10"/>
      <c r="D589" s="10"/>
      <c r="E589" s="10"/>
      <c r="F589" s="10"/>
      <c r="G589" s="10"/>
      <c r="H589" s="10"/>
      <c r="I589" s="10"/>
      <c r="J589" s="10"/>
      <c r="BZ589" s="45"/>
      <c r="CA589" s="45"/>
      <c r="CB589" s="45"/>
      <c r="CC589" s="45"/>
      <c r="CD589" s="45"/>
      <c r="CE589" s="45"/>
      <c r="CF589" s="45"/>
      <c r="CG589" s="45"/>
      <c r="CH589" s="45"/>
      <c r="CI589" s="45"/>
      <c r="CJ589" s="45"/>
      <c r="CK589" s="45"/>
      <c r="CL589" s="45"/>
      <c r="CM589" s="45"/>
      <c r="CN589" s="45"/>
      <c r="CO589" s="45"/>
      <c r="CP589" s="45"/>
      <c r="CQ589" s="45"/>
      <c r="CR589" s="45"/>
      <c r="CS589" s="45"/>
      <c r="CT589" s="45"/>
      <c r="CU589" s="45"/>
      <c r="CV589" s="45"/>
      <c r="CW589" s="45"/>
      <c r="CX589" s="45"/>
      <c r="CY589" s="45"/>
      <c r="CZ589" s="45"/>
      <c r="DA589" s="45"/>
      <c r="DB589" s="45"/>
      <c r="DC589" s="45"/>
      <c r="DD589" s="45"/>
      <c r="DE589" s="45"/>
      <c r="DF589" s="45"/>
      <c r="DG589" s="45"/>
      <c r="DH589" s="45"/>
      <c r="DI589" s="45"/>
      <c r="DJ589" s="45"/>
      <c r="DK589" s="45"/>
      <c r="DL589" s="45"/>
      <c r="DM589" s="45"/>
      <c r="DN589" s="45"/>
      <c r="DO589" s="45"/>
      <c r="DP589" s="45"/>
      <c r="DQ589" s="45"/>
      <c r="DR589" s="45"/>
      <c r="DS589" s="45"/>
      <c r="DT589" s="45"/>
      <c r="DU589" s="45"/>
      <c r="DV589" s="45"/>
      <c r="DW589" s="45"/>
      <c r="DX589" s="45"/>
      <c r="DY589" s="45"/>
      <c r="DZ589" s="45"/>
      <c r="EA589" s="45"/>
      <c r="EB589" s="45"/>
      <c r="EC589" s="45"/>
      <c r="ED589" s="45"/>
      <c r="EE589" s="45"/>
      <c r="EF589" s="45"/>
      <c r="EG589" s="45"/>
      <c r="EH589" s="45"/>
      <c r="EI589" s="45"/>
      <c r="EJ589" s="45"/>
      <c r="EK589" s="45"/>
      <c r="EL589" s="45"/>
      <c r="EM589" s="45"/>
      <c r="EN589" s="45"/>
      <c r="EO589" s="45"/>
      <c r="EP589" s="45"/>
      <c r="EQ589" s="45"/>
      <c r="ER589" s="45"/>
      <c r="ES589" s="45"/>
      <c r="ET589" s="45"/>
      <c r="EU589" s="45"/>
      <c r="EV589" s="45"/>
      <c r="EW589" s="45"/>
      <c r="EX589" s="45"/>
      <c r="EY589" s="45"/>
      <c r="EZ589" s="45"/>
      <c r="FA589" s="45"/>
      <c r="FB589" s="45"/>
      <c r="FC589" s="45"/>
      <c r="FD589" s="45"/>
      <c r="FE589" s="45"/>
      <c r="FF589" s="45"/>
      <c r="FG589" s="45"/>
      <c r="FH589" s="45"/>
      <c r="FI589" s="45"/>
      <c r="FJ589" s="45"/>
      <c r="FK589" s="45"/>
      <c r="FL589" s="45"/>
      <c r="FM589" s="45"/>
      <c r="FN589" s="45"/>
      <c r="FO589" s="45"/>
      <c r="FP589" s="45"/>
      <c r="FQ589" s="45"/>
      <c r="FR589" s="45"/>
      <c r="FS589" s="45"/>
      <c r="FT589" s="45"/>
      <c r="FU589" s="45"/>
      <c r="FV589" s="45"/>
      <c r="FW589" s="45"/>
      <c r="FX589" s="45"/>
      <c r="FY589" s="45"/>
      <c r="FZ589" s="45"/>
      <c r="GA589" s="45"/>
      <c r="GB589" s="45"/>
      <c r="GC589" s="45"/>
      <c r="GD589" s="45"/>
      <c r="GE589" s="45"/>
      <c r="GF589" s="45"/>
      <c r="GG589" s="45"/>
      <c r="GH589" s="45"/>
      <c r="GI589" s="45"/>
      <c r="GJ589" s="45"/>
      <c r="GK589" s="45"/>
      <c r="GL589" s="45"/>
      <c r="GM589" s="45"/>
      <c r="GN589" s="45"/>
      <c r="GO589" s="45"/>
      <c r="GP589" s="45"/>
      <c r="GQ589" s="45"/>
      <c r="GR589" s="45"/>
      <c r="GS589" s="45"/>
      <c r="GT589" s="45"/>
      <c r="GU589" s="45"/>
      <c r="GV589" s="45"/>
      <c r="GW589" s="45"/>
      <c r="GX589" s="45"/>
      <c r="GY589" s="45"/>
      <c r="GZ589" s="45"/>
      <c r="HA589" s="45"/>
      <c r="HB589" s="45"/>
      <c r="HC589" s="45"/>
      <c r="HD589" s="45"/>
      <c r="HE589" s="45"/>
      <c r="HF589" s="45"/>
      <c r="HG589" s="45"/>
      <c r="HH589" s="45"/>
      <c r="HI589" s="45"/>
      <c r="HJ589" s="45"/>
      <c r="HK589" s="45"/>
      <c r="HL589" s="45"/>
      <c r="HM589" s="45"/>
      <c r="HN589" s="45"/>
      <c r="HO589" s="45"/>
      <c r="HP589" s="45"/>
      <c r="HQ589" s="45"/>
      <c r="HR589" s="45"/>
      <c r="HS589" s="45"/>
      <c r="HT589" s="45"/>
      <c r="HU589" s="45"/>
      <c r="HV589" s="45"/>
      <c r="HW589" s="45"/>
      <c r="HX589" s="45"/>
      <c r="HY589" s="45"/>
      <c r="HZ589" s="45"/>
      <c r="IA589" s="45"/>
      <c r="IB589" s="45"/>
      <c r="IC589" s="45"/>
      <c r="ID589" s="45"/>
      <c r="IE589" s="45"/>
    </row>
    <row r="590" spans="3:239" x14ac:dyDescent="0.25">
      <c r="C590" s="10"/>
      <c r="D590" s="10"/>
      <c r="E590" s="10"/>
      <c r="F590" s="10"/>
      <c r="G590" s="10"/>
      <c r="H590" s="10"/>
      <c r="I590" s="10"/>
      <c r="J590" s="10"/>
      <c r="BZ590" s="45"/>
      <c r="CA590" s="45"/>
      <c r="CB590" s="45"/>
      <c r="CC590" s="45"/>
      <c r="CD590" s="45"/>
      <c r="CE590" s="45"/>
      <c r="CF590" s="45"/>
      <c r="CG590" s="45"/>
      <c r="CH590" s="45"/>
      <c r="CI590" s="45"/>
      <c r="CJ590" s="45"/>
      <c r="CK590" s="45"/>
      <c r="CL590" s="45"/>
      <c r="CM590" s="45"/>
      <c r="CN590" s="45"/>
      <c r="CO590" s="45"/>
      <c r="CP590" s="45"/>
      <c r="CQ590" s="45"/>
      <c r="CR590" s="45"/>
      <c r="CS590" s="45"/>
      <c r="CT590" s="45"/>
      <c r="CU590" s="45"/>
      <c r="CV590" s="45"/>
      <c r="CW590" s="45"/>
      <c r="CX590" s="45"/>
      <c r="CY590" s="45"/>
      <c r="CZ590" s="45"/>
      <c r="DA590" s="45"/>
      <c r="DB590" s="45"/>
      <c r="DC590" s="45"/>
      <c r="DD590" s="45"/>
      <c r="DE590" s="45"/>
      <c r="DF590" s="45"/>
      <c r="DG590" s="45"/>
      <c r="DH590" s="45"/>
      <c r="DI590" s="45"/>
      <c r="DJ590" s="45"/>
      <c r="DK590" s="45"/>
      <c r="DL590" s="45"/>
      <c r="DM590" s="45"/>
      <c r="DN590" s="45"/>
      <c r="DO590" s="45"/>
      <c r="DP590" s="45"/>
      <c r="DQ590" s="45"/>
      <c r="DR590" s="45"/>
      <c r="DS590" s="45"/>
      <c r="DT590" s="45"/>
      <c r="DU590" s="45"/>
      <c r="DV590" s="45"/>
      <c r="DW590" s="45"/>
      <c r="DX590" s="45"/>
      <c r="DY590" s="45"/>
      <c r="DZ590" s="45"/>
      <c r="EA590" s="45"/>
      <c r="EB590" s="45"/>
      <c r="EC590" s="45"/>
      <c r="ED590" s="45"/>
      <c r="EE590" s="45"/>
      <c r="EF590" s="45"/>
      <c r="EG590" s="45"/>
      <c r="EH590" s="45"/>
      <c r="EI590" s="45"/>
      <c r="EJ590" s="45"/>
      <c r="EK590" s="45"/>
      <c r="EL590" s="45"/>
      <c r="EM590" s="45"/>
      <c r="EN590" s="45"/>
      <c r="EO590" s="45"/>
      <c r="EP590" s="45"/>
      <c r="EQ590" s="45"/>
      <c r="ER590" s="45"/>
      <c r="ES590" s="45"/>
      <c r="ET590" s="45"/>
      <c r="EU590" s="45"/>
      <c r="EV590" s="45"/>
      <c r="EW590" s="45"/>
      <c r="EX590" s="45"/>
      <c r="EY590" s="45"/>
      <c r="EZ590" s="45"/>
      <c r="FA590" s="45"/>
      <c r="FB590" s="45"/>
      <c r="FC590" s="45"/>
      <c r="FD590" s="45"/>
      <c r="FE590" s="45"/>
      <c r="FF590" s="45"/>
      <c r="FG590" s="45"/>
      <c r="FH590" s="45"/>
      <c r="FI590" s="45"/>
      <c r="FJ590" s="45"/>
      <c r="FK590" s="45"/>
      <c r="FL590" s="45"/>
      <c r="FM590" s="45"/>
      <c r="FN590" s="45"/>
      <c r="FO590" s="45"/>
      <c r="FP590" s="45"/>
      <c r="FQ590" s="45"/>
      <c r="FR590" s="45"/>
      <c r="FS590" s="45"/>
      <c r="FT590" s="45"/>
      <c r="FU590" s="45"/>
      <c r="FV590" s="45"/>
      <c r="FW590" s="45"/>
      <c r="FX590" s="45"/>
      <c r="FY590" s="45"/>
      <c r="FZ590" s="45"/>
      <c r="GA590" s="45"/>
      <c r="GB590" s="45"/>
      <c r="GC590" s="45"/>
      <c r="GD590" s="45"/>
      <c r="GE590" s="45"/>
      <c r="GF590" s="45"/>
      <c r="GG590" s="45"/>
      <c r="GH590" s="45"/>
      <c r="GI590" s="45"/>
      <c r="GJ590" s="45"/>
      <c r="GK590" s="45"/>
      <c r="GL590" s="45"/>
      <c r="GM590" s="45"/>
      <c r="GN590" s="45"/>
      <c r="GO590" s="45"/>
      <c r="GP590" s="45"/>
      <c r="GQ590" s="45"/>
      <c r="GR590" s="45"/>
      <c r="GS590" s="45"/>
      <c r="GT590" s="45"/>
      <c r="GU590" s="45"/>
      <c r="GV590" s="45"/>
      <c r="GW590" s="45"/>
      <c r="GX590" s="45"/>
      <c r="GY590" s="45"/>
      <c r="GZ590" s="45"/>
      <c r="HA590" s="45"/>
      <c r="HB590" s="45"/>
      <c r="HC590" s="45"/>
      <c r="HD590" s="45"/>
      <c r="HE590" s="45"/>
      <c r="HF590" s="45"/>
      <c r="HG590" s="45"/>
      <c r="HH590" s="45"/>
      <c r="HI590" s="45"/>
      <c r="HJ590" s="45"/>
      <c r="HK590" s="45"/>
      <c r="HL590" s="45"/>
      <c r="HM590" s="45"/>
      <c r="HN590" s="45"/>
      <c r="HO590" s="45"/>
      <c r="HP590" s="45"/>
      <c r="HQ590" s="45"/>
      <c r="HR590" s="45"/>
      <c r="HS590" s="45"/>
      <c r="HT590" s="45"/>
      <c r="HU590" s="45"/>
      <c r="HV590" s="45"/>
      <c r="HW590" s="45"/>
      <c r="HX590" s="45"/>
      <c r="HY590" s="45"/>
      <c r="HZ590" s="45"/>
      <c r="IA590" s="45"/>
      <c r="IB590" s="45"/>
      <c r="IC590" s="45"/>
      <c r="ID590" s="45"/>
      <c r="IE590" s="45"/>
    </row>
    <row r="591" spans="3:239" x14ac:dyDescent="0.25">
      <c r="C591" s="10"/>
      <c r="D591" s="10"/>
      <c r="E591" s="10"/>
      <c r="F591" s="10"/>
      <c r="G591" s="10"/>
      <c r="H591" s="10"/>
      <c r="I591" s="10"/>
      <c r="J591" s="10"/>
      <c r="BZ591" s="45"/>
      <c r="CA591" s="45"/>
      <c r="CB591" s="45"/>
      <c r="CC591" s="45"/>
      <c r="CD591" s="45"/>
      <c r="CE591" s="45"/>
      <c r="CF591" s="45"/>
      <c r="CG591" s="45"/>
      <c r="CH591" s="45"/>
      <c r="CI591" s="45"/>
      <c r="CJ591" s="45"/>
      <c r="CK591" s="45"/>
      <c r="CL591" s="45"/>
      <c r="CM591" s="45"/>
      <c r="CN591" s="45"/>
      <c r="CO591" s="45"/>
      <c r="CP591" s="45"/>
      <c r="CQ591" s="45"/>
      <c r="CR591" s="45"/>
      <c r="CS591" s="45"/>
      <c r="CT591" s="45"/>
      <c r="CU591" s="45"/>
      <c r="CV591" s="45"/>
      <c r="CW591" s="45"/>
      <c r="CX591" s="45"/>
      <c r="CY591" s="45"/>
      <c r="CZ591" s="45"/>
      <c r="DA591" s="45"/>
      <c r="DB591" s="45"/>
      <c r="DC591" s="45"/>
      <c r="DD591" s="45"/>
      <c r="DE591" s="45"/>
      <c r="DF591" s="45"/>
      <c r="DG591" s="45"/>
      <c r="DH591" s="45"/>
      <c r="DI591" s="45"/>
      <c r="DJ591" s="45"/>
      <c r="DK591" s="45"/>
      <c r="DL591" s="45"/>
      <c r="DM591" s="45"/>
      <c r="DN591" s="45"/>
      <c r="DO591" s="45"/>
      <c r="DP591" s="45"/>
      <c r="DQ591" s="45"/>
      <c r="DR591" s="45"/>
      <c r="DS591" s="45"/>
      <c r="DT591" s="45"/>
      <c r="DU591" s="45"/>
      <c r="DV591" s="45"/>
      <c r="DW591" s="45"/>
      <c r="DX591" s="45"/>
      <c r="DY591" s="45"/>
      <c r="DZ591" s="45"/>
      <c r="EA591" s="45"/>
      <c r="EB591" s="45"/>
      <c r="EC591" s="45"/>
      <c r="ED591" s="45"/>
      <c r="EE591" s="45"/>
      <c r="EF591" s="45"/>
      <c r="EG591" s="45"/>
      <c r="EH591" s="45"/>
      <c r="EI591" s="45"/>
      <c r="EJ591" s="45"/>
      <c r="EK591" s="45"/>
      <c r="EL591" s="45"/>
      <c r="EM591" s="45"/>
      <c r="EN591" s="45"/>
      <c r="EO591" s="45"/>
      <c r="EP591" s="45"/>
      <c r="EQ591" s="45"/>
      <c r="ER591" s="45"/>
      <c r="ES591" s="45"/>
      <c r="ET591" s="45"/>
      <c r="EU591" s="45"/>
      <c r="EV591" s="45"/>
      <c r="EW591" s="45"/>
      <c r="EX591" s="45"/>
      <c r="EY591" s="45"/>
      <c r="EZ591" s="45"/>
      <c r="FA591" s="45"/>
      <c r="FB591" s="45"/>
      <c r="FC591" s="45"/>
      <c r="FD591" s="45"/>
      <c r="FE591" s="45"/>
      <c r="FF591" s="45"/>
      <c r="FG591" s="45"/>
      <c r="FH591" s="45"/>
      <c r="FI591" s="45"/>
      <c r="FJ591" s="45"/>
      <c r="FK591" s="45"/>
      <c r="FL591" s="45"/>
      <c r="FM591" s="45"/>
      <c r="FN591" s="45"/>
      <c r="FO591" s="45"/>
      <c r="FP591" s="45"/>
      <c r="FQ591" s="45"/>
      <c r="FR591" s="45"/>
      <c r="FS591" s="45"/>
      <c r="FT591" s="45"/>
      <c r="FU591" s="45"/>
      <c r="FV591" s="45"/>
      <c r="FW591" s="45"/>
      <c r="FX591" s="45"/>
      <c r="FY591" s="45"/>
      <c r="FZ591" s="45"/>
      <c r="GA591" s="45"/>
      <c r="GB591" s="45"/>
      <c r="GC591" s="45"/>
      <c r="GD591" s="45"/>
      <c r="GE591" s="45"/>
      <c r="GF591" s="45"/>
      <c r="GG591" s="45"/>
      <c r="GH591" s="45"/>
      <c r="GI591" s="45"/>
      <c r="GJ591" s="45"/>
      <c r="GK591" s="45"/>
      <c r="GL591" s="45"/>
      <c r="GM591" s="45"/>
      <c r="GN591" s="45"/>
      <c r="GO591" s="45"/>
      <c r="GP591" s="45"/>
      <c r="GQ591" s="45"/>
      <c r="GR591" s="45"/>
      <c r="GS591" s="45"/>
      <c r="GT591" s="45"/>
      <c r="GU591" s="45"/>
      <c r="GV591" s="45"/>
      <c r="GW591" s="45"/>
      <c r="GX591" s="45"/>
      <c r="GY591" s="45"/>
      <c r="GZ591" s="45"/>
      <c r="HA591" s="45"/>
      <c r="HB591" s="45"/>
      <c r="HC591" s="45"/>
      <c r="HD591" s="45"/>
      <c r="HE591" s="45"/>
      <c r="HF591" s="45"/>
      <c r="HG591" s="45"/>
      <c r="HH591" s="45"/>
      <c r="HI591" s="45"/>
      <c r="HJ591" s="45"/>
      <c r="HK591" s="45"/>
      <c r="HL591" s="45"/>
      <c r="HM591" s="45"/>
      <c r="HN591" s="45"/>
      <c r="HO591" s="45"/>
      <c r="HP591" s="45"/>
      <c r="HQ591" s="45"/>
      <c r="HR591" s="45"/>
      <c r="HS591" s="45"/>
      <c r="HT591" s="45"/>
      <c r="HU591" s="45"/>
      <c r="HV591" s="45"/>
      <c r="HW591" s="45"/>
      <c r="HX591" s="45"/>
      <c r="HY591" s="45"/>
      <c r="HZ591" s="45"/>
      <c r="IA591" s="45"/>
      <c r="IB591" s="45"/>
      <c r="IC591" s="45"/>
      <c r="ID591" s="45"/>
      <c r="IE591" s="45"/>
    </row>
    <row r="592" spans="3:239" x14ac:dyDescent="0.25">
      <c r="C592" s="10"/>
      <c r="D592" s="10"/>
      <c r="E592" s="10"/>
      <c r="F592" s="10"/>
      <c r="G592" s="10"/>
      <c r="H592" s="10"/>
      <c r="I592" s="10"/>
      <c r="J592" s="10"/>
      <c r="BZ592" s="45"/>
      <c r="CA592" s="45"/>
      <c r="CB592" s="45"/>
      <c r="CC592" s="45"/>
      <c r="CD592" s="45"/>
      <c r="CE592" s="45"/>
      <c r="CF592" s="45"/>
      <c r="CG592" s="45"/>
      <c r="CH592" s="45"/>
      <c r="CI592" s="45"/>
      <c r="CJ592" s="45"/>
      <c r="CK592" s="45"/>
      <c r="CL592" s="45"/>
      <c r="CM592" s="45"/>
      <c r="CN592" s="45"/>
      <c r="CO592" s="45"/>
      <c r="CP592" s="45"/>
      <c r="CQ592" s="45"/>
      <c r="CR592" s="45"/>
      <c r="CS592" s="45"/>
      <c r="CT592" s="45"/>
      <c r="CU592" s="45"/>
      <c r="CV592" s="45"/>
      <c r="CW592" s="45"/>
      <c r="CX592" s="45"/>
      <c r="CY592" s="45"/>
      <c r="CZ592" s="45"/>
      <c r="DA592" s="45"/>
      <c r="DB592" s="45"/>
      <c r="DC592" s="45"/>
      <c r="DD592" s="45"/>
      <c r="DE592" s="45"/>
      <c r="DF592" s="45"/>
      <c r="DG592" s="45"/>
      <c r="DH592" s="45"/>
      <c r="DI592" s="45"/>
      <c r="DJ592" s="45"/>
      <c r="DK592" s="45"/>
      <c r="DL592" s="45"/>
      <c r="DM592" s="45"/>
      <c r="DN592" s="45"/>
      <c r="DO592" s="45"/>
      <c r="DP592" s="45"/>
      <c r="DQ592" s="45"/>
      <c r="DR592" s="45"/>
      <c r="DS592" s="45"/>
      <c r="DT592" s="45"/>
      <c r="DU592" s="45"/>
      <c r="DV592" s="45"/>
      <c r="DW592" s="45"/>
      <c r="DX592" s="45"/>
      <c r="DY592" s="45"/>
      <c r="DZ592" s="45"/>
      <c r="EA592" s="45"/>
      <c r="EB592" s="45"/>
      <c r="EC592" s="45"/>
      <c r="ED592" s="45"/>
      <c r="EE592" s="45"/>
      <c r="EF592" s="45"/>
      <c r="EG592" s="45"/>
      <c r="EH592" s="45"/>
      <c r="EI592" s="45"/>
      <c r="EJ592" s="45"/>
      <c r="EK592" s="45"/>
      <c r="EL592" s="45"/>
      <c r="EM592" s="45"/>
      <c r="EN592" s="45"/>
      <c r="EO592" s="45"/>
      <c r="EP592" s="45"/>
      <c r="EQ592" s="45"/>
      <c r="ER592" s="45"/>
      <c r="ES592" s="45"/>
      <c r="ET592" s="45"/>
      <c r="EU592" s="45"/>
      <c r="EV592" s="45"/>
      <c r="EW592" s="45"/>
      <c r="EX592" s="45"/>
      <c r="EY592" s="45"/>
      <c r="EZ592" s="45"/>
      <c r="FA592" s="45"/>
      <c r="FB592" s="45"/>
      <c r="FC592" s="45"/>
      <c r="FD592" s="45"/>
      <c r="FE592" s="45"/>
      <c r="FF592" s="45"/>
      <c r="FG592" s="45"/>
      <c r="FH592" s="45"/>
      <c r="FI592" s="45"/>
      <c r="FJ592" s="45"/>
      <c r="FK592" s="45"/>
      <c r="FL592" s="45"/>
      <c r="FM592" s="45"/>
      <c r="FN592" s="45"/>
      <c r="FO592" s="45"/>
      <c r="FP592" s="45"/>
      <c r="FQ592" s="45"/>
      <c r="FR592" s="45"/>
      <c r="FS592" s="45"/>
      <c r="FT592" s="45"/>
      <c r="FU592" s="45"/>
      <c r="FV592" s="45"/>
      <c r="FW592" s="45"/>
      <c r="FX592" s="45"/>
      <c r="FY592" s="45"/>
      <c r="FZ592" s="45"/>
      <c r="GA592" s="45"/>
      <c r="GB592" s="45"/>
      <c r="GC592" s="45"/>
      <c r="GD592" s="45"/>
      <c r="GE592" s="45"/>
      <c r="GF592" s="45"/>
      <c r="GG592" s="45"/>
      <c r="GH592" s="45"/>
      <c r="GI592" s="45"/>
      <c r="GJ592" s="45"/>
      <c r="GK592" s="45"/>
      <c r="GL592" s="45"/>
      <c r="GM592" s="45"/>
      <c r="GN592" s="45"/>
      <c r="GO592" s="45"/>
      <c r="GP592" s="45"/>
      <c r="GQ592" s="45"/>
      <c r="GR592" s="45"/>
      <c r="GS592" s="45"/>
      <c r="GT592" s="45"/>
      <c r="GU592" s="45"/>
      <c r="GV592" s="45"/>
      <c r="GW592" s="45"/>
      <c r="GX592" s="45"/>
      <c r="GY592" s="45"/>
      <c r="GZ592" s="45"/>
      <c r="HA592" s="45"/>
      <c r="HB592" s="45"/>
      <c r="HC592" s="45"/>
      <c r="HD592" s="45"/>
      <c r="HE592" s="45"/>
      <c r="HF592" s="45"/>
      <c r="HG592" s="45"/>
      <c r="HH592" s="45"/>
      <c r="HI592" s="45"/>
      <c r="HJ592" s="45"/>
      <c r="HK592" s="45"/>
      <c r="HL592" s="45"/>
      <c r="HM592" s="45"/>
      <c r="HN592" s="45"/>
      <c r="HO592" s="45"/>
      <c r="HP592" s="45"/>
      <c r="HQ592" s="45"/>
      <c r="HR592" s="45"/>
      <c r="HS592" s="45"/>
      <c r="HT592" s="45"/>
      <c r="HU592" s="45"/>
      <c r="HV592" s="45"/>
      <c r="HW592" s="45"/>
      <c r="HX592" s="45"/>
      <c r="HY592" s="45"/>
      <c r="HZ592" s="45"/>
      <c r="IA592" s="45"/>
      <c r="IB592" s="45"/>
      <c r="IC592" s="45"/>
      <c r="ID592" s="45"/>
      <c r="IE592" s="45"/>
    </row>
    <row r="593" spans="3:90" x14ac:dyDescent="0.25">
      <c r="C593" s="10"/>
      <c r="D593" s="10"/>
      <c r="E593" s="10"/>
      <c r="F593" s="10"/>
      <c r="G593" s="10"/>
      <c r="H593" s="10"/>
      <c r="I593" s="10"/>
      <c r="J593" s="10"/>
      <c r="BZ593" s="45"/>
      <c r="CA593" s="45"/>
      <c r="CB593" s="45"/>
      <c r="CC593" s="45"/>
      <c r="CD593" s="45"/>
      <c r="CE593" s="45"/>
      <c r="CF593" s="45"/>
      <c r="CG593" s="45"/>
      <c r="CH593" s="45"/>
      <c r="CI593" s="45"/>
      <c r="CJ593" s="45"/>
      <c r="CK593" s="45"/>
      <c r="CL593" s="45"/>
    </row>
    <row r="594" spans="3:90" x14ac:dyDescent="0.25">
      <c r="C594" s="10"/>
      <c r="D594" s="10"/>
      <c r="E594" s="10"/>
      <c r="F594" s="10"/>
      <c r="G594" s="10"/>
      <c r="H594" s="10"/>
      <c r="I594" s="10"/>
      <c r="J594" s="10"/>
      <c r="BZ594" s="45"/>
      <c r="CA594" s="45"/>
      <c r="CB594" s="45"/>
      <c r="CC594" s="45"/>
      <c r="CD594" s="45"/>
      <c r="CE594" s="45"/>
      <c r="CF594" s="45"/>
      <c r="CG594" s="45"/>
      <c r="CH594" s="45"/>
      <c r="CI594" s="45"/>
      <c r="CJ594" s="45"/>
      <c r="CK594" s="45"/>
      <c r="CL594" s="45"/>
    </row>
    <row r="595" spans="3:90" x14ac:dyDescent="0.25">
      <c r="C595" s="10"/>
      <c r="D595" s="10"/>
      <c r="E595" s="10"/>
      <c r="F595" s="10"/>
      <c r="G595" s="10"/>
      <c r="H595" s="10"/>
      <c r="I595" s="10"/>
      <c r="J595" s="10"/>
      <c r="BZ595" s="45"/>
      <c r="CA595" s="45"/>
      <c r="CB595" s="45"/>
      <c r="CC595" s="45"/>
      <c r="CD595" s="45"/>
      <c r="CE595" s="45"/>
      <c r="CF595" s="45"/>
      <c r="CG595" s="45"/>
      <c r="CH595" s="45"/>
      <c r="CI595" s="45"/>
      <c r="CJ595" s="45"/>
      <c r="CK595" s="45"/>
      <c r="CL595" s="45"/>
    </row>
    <row r="596" spans="3:90" x14ac:dyDescent="0.25">
      <c r="C596" s="10"/>
      <c r="D596" s="10"/>
      <c r="E596" s="10"/>
      <c r="F596" s="10"/>
      <c r="G596" s="10"/>
      <c r="H596" s="10"/>
      <c r="I596" s="10"/>
      <c r="J596" s="10"/>
      <c r="BZ596" s="45"/>
      <c r="CA596" s="45"/>
      <c r="CB596" s="45"/>
      <c r="CC596" s="45"/>
      <c r="CD596" s="45"/>
      <c r="CE596" s="45"/>
      <c r="CF596" s="45"/>
      <c r="CG596" s="45"/>
      <c r="CH596" s="45"/>
      <c r="CI596" s="45"/>
      <c r="CJ596" s="45"/>
      <c r="CK596" s="45"/>
      <c r="CL596" s="45"/>
    </row>
    <row r="597" spans="3:90" x14ac:dyDescent="0.25">
      <c r="C597" s="10"/>
      <c r="D597" s="10"/>
      <c r="E597" s="10"/>
      <c r="F597" s="10"/>
      <c r="G597" s="10"/>
      <c r="H597" s="10"/>
      <c r="I597" s="10"/>
      <c r="J597" s="10"/>
      <c r="BZ597" s="45"/>
      <c r="CA597" s="45"/>
      <c r="CB597" s="45"/>
      <c r="CC597" s="45"/>
      <c r="CD597" s="45"/>
      <c r="CE597" s="45"/>
      <c r="CF597" s="45"/>
      <c r="CG597" s="45"/>
      <c r="CH597" s="45"/>
      <c r="CI597" s="45"/>
      <c r="CJ597" s="45"/>
      <c r="CK597" s="45"/>
      <c r="CL597" s="45"/>
    </row>
    <row r="598" spans="3:90" x14ac:dyDescent="0.25">
      <c r="C598" s="10"/>
      <c r="D598" s="10"/>
      <c r="E598" s="10"/>
      <c r="F598" s="10"/>
      <c r="G598" s="10"/>
      <c r="H598" s="10"/>
      <c r="I598" s="10"/>
      <c r="J598" s="10"/>
      <c r="BZ598" s="45"/>
      <c r="CA598" s="45"/>
      <c r="CB598" s="45"/>
      <c r="CC598" s="45"/>
      <c r="CD598" s="45"/>
      <c r="CE598" s="45"/>
      <c r="CF598" s="45"/>
      <c r="CG598" s="45"/>
      <c r="CH598" s="45"/>
      <c r="CI598" s="45"/>
      <c r="CJ598" s="45"/>
      <c r="CK598" s="45"/>
      <c r="CL598" s="45"/>
    </row>
    <row r="599" spans="3:90" x14ac:dyDescent="0.25">
      <c r="C599" s="10"/>
      <c r="D599" s="10"/>
      <c r="E599" s="10"/>
      <c r="F599" s="10"/>
      <c r="G599" s="10"/>
      <c r="H599" s="10"/>
      <c r="I599" s="10"/>
      <c r="J599" s="10"/>
      <c r="BZ599" s="45"/>
      <c r="CA599" s="45"/>
      <c r="CB599" s="45"/>
      <c r="CC599" s="45"/>
      <c r="CD599" s="45"/>
      <c r="CE599" s="45"/>
      <c r="CF599" s="45"/>
      <c r="CG599" s="45"/>
      <c r="CH599" s="45"/>
      <c r="CI599" s="45"/>
      <c r="CJ599" s="45"/>
      <c r="CK599" s="45"/>
      <c r="CL599" s="45"/>
    </row>
    <row r="600" spans="3:90" x14ac:dyDescent="0.25">
      <c r="C600" s="10"/>
      <c r="D600" s="10"/>
      <c r="E600" s="10"/>
      <c r="F600" s="10"/>
      <c r="G600" s="10"/>
      <c r="H600" s="10"/>
      <c r="I600" s="10"/>
      <c r="J600" s="10"/>
      <c r="BZ600" s="45"/>
      <c r="CA600" s="45"/>
      <c r="CB600" s="45"/>
      <c r="CC600" s="45"/>
      <c r="CD600" s="45"/>
      <c r="CE600" s="45"/>
      <c r="CF600" s="45"/>
      <c r="CG600" s="45"/>
      <c r="CH600" s="45"/>
      <c r="CI600" s="45"/>
      <c r="CJ600" s="45"/>
      <c r="CK600" s="45"/>
      <c r="CL600" s="45"/>
    </row>
    <row r="601" spans="3:90" x14ac:dyDescent="0.25">
      <c r="C601" s="10"/>
      <c r="D601" s="10"/>
      <c r="E601" s="10"/>
      <c r="F601" s="10"/>
      <c r="G601" s="10"/>
      <c r="H601" s="10"/>
      <c r="I601" s="10"/>
      <c r="J601" s="10"/>
      <c r="BZ601" s="45"/>
      <c r="CA601" s="45"/>
      <c r="CB601" s="45"/>
      <c r="CC601" s="45"/>
      <c r="CD601" s="45"/>
      <c r="CE601" s="45"/>
      <c r="CF601" s="45"/>
      <c r="CG601" s="45"/>
      <c r="CH601" s="45"/>
      <c r="CI601" s="45"/>
      <c r="CJ601" s="45"/>
      <c r="CK601" s="45"/>
      <c r="CL601" s="45"/>
    </row>
    <row r="602" spans="3:90" x14ac:dyDescent="0.25">
      <c r="C602" s="10"/>
      <c r="D602" s="10"/>
      <c r="E602" s="10"/>
      <c r="F602" s="10"/>
      <c r="G602" s="10"/>
      <c r="H602" s="10"/>
      <c r="I602" s="10"/>
      <c r="J602" s="10"/>
      <c r="BZ602" s="45"/>
      <c r="CA602" s="45"/>
      <c r="CB602" s="45"/>
      <c r="CC602" s="45"/>
      <c r="CD602" s="45"/>
      <c r="CE602" s="45"/>
      <c r="CF602" s="45"/>
      <c r="CG602" s="45"/>
      <c r="CH602" s="45"/>
      <c r="CI602" s="45"/>
      <c r="CJ602" s="45"/>
      <c r="CK602" s="45"/>
      <c r="CL602" s="45"/>
    </row>
    <row r="603" spans="3:90" x14ac:dyDescent="0.25">
      <c r="C603" s="10"/>
      <c r="D603" s="10"/>
      <c r="E603" s="10"/>
      <c r="F603" s="10"/>
      <c r="G603" s="10"/>
      <c r="H603" s="10"/>
      <c r="I603" s="10"/>
      <c r="J603" s="10"/>
      <c r="BZ603" s="45"/>
      <c r="CA603" s="45"/>
      <c r="CB603" s="45"/>
      <c r="CC603" s="45"/>
      <c r="CD603" s="45"/>
      <c r="CE603" s="45"/>
      <c r="CF603" s="45"/>
      <c r="CG603" s="45"/>
      <c r="CH603" s="45"/>
      <c r="CI603" s="45"/>
      <c r="CJ603" s="45"/>
      <c r="CK603" s="45"/>
      <c r="CL603" s="45"/>
    </row>
    <row r="604" spans="3:90" x14ac:dyDescent="0.25">
      <c r="C604" s="10"/>
      <c r="D604" s="10"/>
      <c r="E604" s="10"/>
      <c r="F604" s="10"/>
      <c r="G604" s="10"/>
      <c r="H604" s="10"/>
      <c r="I604" s="10"/>
      <c r="J604" s="10"/>
      <c r="BZ604" s="45"/>
      <c r="CA604" s="45"/>
      <c r="CB604" s="45"/>
      <c r="CC604" s="45"/>
      <c r="CD604" s="45"/>
      <c r="CE604" s="45"/>
      <c r="CF604" s="45"/>
      <c r="CG604" s="45"/>
      <c r="CH604" s="45"/>
      <c r="CI604" s="45"/>
      <c r="CJ604" s="45"/>
      <c r="CK604" s="45"/>
      <c r="CL604" s="45"/>
    </row>
    <row r="605" spans="3:90" x14ac:dyDescent="0.25">
      <c r="C605" s="10"/>
      <c r="D605" s="10"/>
      <c r="E605" s="10"/>
      <c r="F605" s="10"/>
      <c r="G605" s="10"/>
      <c r="H605" s="10"/>
      <c r="I605" s="10"/>
      <c r="J605" s="10"/>
      <c r="BZ605" s="45"/>
      <c r="CA605" s="45"/>
      <c r="CB605" s="45"/>
      <c r="CC605" s="45"/>
      <c r="CD605" s="45"/>
      <c r="CE605" s="45"/>
      <c r="CF605" s="45"/>
      <c r="CG605" s="45"/>
      <c r="CH605" s="45"/>
      <c r="CI605" s="45"/>
      <c r="CJ605" s="45"/>
      <c r="CK605" s="45"/>
      <c r="CL605" s="45"/>
    </row>
    <row r="606" spans="3:90" x14ac:dyDescent="0.25">
      <c r="C606" s="10"/>
      <c r="D606" s="10"/>
      <c r="E606" s="10"/>
      <c r="F606" s="10"/>
      <c r="G606" s="10"/>
      <c r="H606" s="10"/>
      <c r="I606" s="10"/>
      <c r="J606" s="10"/>
      <c r="BZ606" s="45"/>
      <c r="CA606" s="45"/>
      <c r="CB606" s="45"/>
      <c r="CC606" s="45"/>
      <c r="CD606" s="45"/>
      <c r="CE606" s="45"/>
      <c r="CF606" s="45"/>
      <c r="CG606" s="45"/>
      <c r="CH606" s="45"/>
      <c r="CI606" s="45"/>
      <c r="CJ606" s="45"/>
      <c r="CK606" s="45"/>
      <c r="CL606" s="45"/>
    </row>
    <row r="607" spans="3:90" x14ac:dyDescent="0.25">
      <c r="C607" s="10"/>
      <c r="D607" s="10"/>
      <c r="E607" s="10"/>
      <c r="F607" s="10"/>
      <c r="G607" s="10"/>
      <c r="H607" s="10"/>
      <c r="I607" s="10"/>
      <c r="J607" s="10"/>
      <c r="BZ607" s="45"/>
      <c r="CA607" s="45"/>
      <c r="CB607" s="45"/>
      <c r="CC607" s="45"/>
      <c r="CD607" s="45"/>
      <c r="CE607" s="45"/>
      <c r="CF607" s="45"/>
      <c r="CG607" s="45"/>
      <c r="CH607" s="45"/>
      <c r="CI607" s="45"/>
      <c r="CJ607" s="45"/>
      <c r="CK607" s="45"/>
      <c r="CL607" s="45"/>
    </row>
    <row r="608" spans="3:90" x14ac:dyDescent="0.25">
      <c r="C608" s="10"/>
      <c r="D608" s="10"/>
      <c r="E608" s="10"/>
      <c r="F608" s="10"/>
      <c r="G608" s="10"/>
      <c r="H608" s="10"/>
      <c r="I608" s="10"/>
      <c r="J608" s="10"/>
      <c r="BZ608" s="45"/>
      <c r="CA608" s="45"/>
      <c r="CB608" s="45"/>
      <c r="CC608" s="45"/>
      <c r="CD608" s="45"/>
      <c r="CE608" s="45"/>
      <c r="CF608" s="45"/>
      <c r="CG608" s="45"/>
      <c r="CH608" s="45"/>
      <c r="CI608" s="45"/>
      <c r="CJ608" s="45"/>
      <c r="CK608" s="45"/>
      <c r="CL608" s="45"/>
    </row>
    <row r="609" spans="3:90" x14ac:dyDescent="0.25">
      <c r="C609" s="10"/>
      <c r="D609" s="10"/>
      <c r="E609" s="10"/>
      <c r="F609" s="10"/>
      <c r="G609" s="10"/>
      <c r="H609" s="10"/>
      <c r="I609" s="10"/>
      <c r="J609" s="10"/>
      <c r="BZ609" s="45"/>
      <c r="CA609" s="45"/>
      <c r="CB609" s="45"/>
      <c r="CC609" s="45"/>
      <c r="CD609" s="45"/>
      <c r="CE609" s="45"/>
      <c r="CF609" s="45"/>
      <c r="CG609" s="45"/>
      <c r="CH609" s="45"/>
      <c r="CI609" s="45"/>
      <c r="CJ609" s="45"/>
      <c r="CK609" s="45"/>
      <c r="CL609" s="45"/>
    </row>
    <row r="610" spans="3:90" x14ac:dyDescent="0.25">
      <c r="C610" s="10"/>
      <c r="D610" s="10"/>
      <c r="E610" s="10"/>
      <c r="F610" s="10"/>
      <c r="G610" s="10"/>
      <c r="H610" s="10"/>
      <c r="I610" s="10"/>
      <c r="J610" s="10"/>
      <c r="BZ610" s="45"/>
      <c r="CA610" s="45"/>
      <c r="CB610" s="45"/>
      <c r="CC610" s="45"/>
      <c r="CD610" s="45"/>
      <c r="CE610" s="45"/>
      <c r="CF610" s="45"/>
      <c r="CG610" s="45"/>
      <c r="CH610" s="45"/>
      <c r="CI610" s="45"/>
      <c r="CJ610" s="45"/>
      <c r="CK610" s="45"/>
      <c r="CL610" s="45"/>
    </row>
    <row r="611" spans="3:90" x14ac:dyDescent="0.25">
      <c r="C611" s="10"/>
      <c r="D611" s="10"/>
      <c r="E611" s="10"/>
      <c r="F611" s="10"/>
      <c r="G611" s="10"/>
      <c r="H611" s="10"/>
      <c r="I611" s="10"/>
      <c r="J611" s="10"/>
      <c r="BZ611" s="45"/>
      <c r="CA611" s="45"/>
      <c r="CB611" s="45"/>
      <c r="CC611" s="45"/>
      <c r="CD611" s="45"/>
      <c r="CE611" s="45"/>
      <c r="CF611" s="45"/>
      <c r="CG611" s="45"/>
      <c r="CH611" s="45"/>
      <c r="CI611" s="45"/>
      <c r="CJ611" s="45"/>
      <c r="CK611" s="45"/>
      <c r="CL611" s="45"/>
    </row>
    <row r="612" spans="3:90" x14ac:dyDescent="0.25">
      <c r="C612" s="10"/>
      <c r="D612" s="10"/>
      <c r="E612" s="10"/>
      <c r="F612" s="10"/>
      <c r="G612" s="10"/>
      <c r="H612" s="10"/>
      <c r="I612" s="10"/>
      <c r="J612" s="10"/>
      <c r="BZ612" s="45"/>
      <c r="CA612" s="45"/>
      <c r="CB612" s="45"/>
      <c r="CC612" s="45"/>
      <c r="CD612" s="45"/>
      <c r="CE612" s="45"/>
      <c r="CF612" s="45"/>
      <c r="CG612" s="45"/>
      <c r="CH612" s="45"/>
      <c r="CI612" s="45"/>
      <c r="CJ612" s="45"/>
      <c r="CK612" s="45"/>
      <c r="CL612" s="45"/>
    </row>
    <row r="613" spans="3:90" x14ac:dyDescent="0.25">
      <c r="C613" s="10"/>
      <c r="D613" s="10"/>
      <c r="E613" s="10"/>
      <c r="F613" s="10"/>
      <c r="G613" s="10"/>
      <c r="H613" s="10"/>
      <c r="I613" s="10"/>
      <c r="J613" s="10"/>
      <c r="BZ613" s="45"/>
      <c r="CA613" s="45"/>
      <c r="CB613" s="45"/>
      <c r="CC613" s="45"/>
      <c r="CD613" s="45"/>
      <c r="CE613" s="45"/>
      <c r="CF613" s="45"/>
      <c r="CG613" s="45"/>
      <c r="CH613" s="45"/>
      <c r="CI613" s="45"/>
      <c r="CJ613" s="45"/>
      <c r="CK613" s="45"/>
      <c r="CL613" s="45"/>
    </row>
    <row r="614" spans="3:90" x14ac:dyDescent="0.25">
      <c r="C614" s="10"/>
      <c r="D614" s="10"/>
      <c r="E614" s="10"/>
      <c r="F614" s="10"/>
      <c r="G614" s="10"/>
      <c r="H614" s="10"/>
      <c r="I614" s="10"/>
      <c r="J614" s="10"/>
      <c r="BZ614" s="45"/>
      <c r="CA614" s="45"/>
      <c r="CB614" s="45"/>
      <c r="CC614" s="45"/>
      <c r="CD614" s="45"/>
      <c r="CE614" s="45"/>
      <c r="CF614" s="45"/>
      <c r="CG614" s="45"/>
      <c r="CH614" s="45"/>
      <c r="CI614" s="45"/>
      <c r="CJ614" s="45"/>
      <c r="CK614" s="45"/>
      <c r="CL614" s="45"/>
    </row>
    <row r="615" spans="3:90" x14ac:dyDescent="0.25">
      <c r="C615" s="10"/>
      <c r="D615" s="10"/>
      <c r="E615" s="10"/>
      <c r="F615" s="10"/>
      <c r="G615" s="10"/>
      <c r="H615" s="10"/>
      <c r="I615" s="10"/>
      <c r="J615" s="10"/>
      <c r="BZ615" s="45"/>
      <c r="CA615" s="45"/>
      <c r="CB615" s="45"/>
      <c r="CC615" s="45"/>
      <c r="CD615" s="45"/>
      <c r="CE615" s="45"/>
      <c r="CF615" s="45"/>
      <c r="CG615" s="45"/>
      <c r="CH615" s="45"/>
      <c r="CI615" s="45"/>
      <c r="CJ615" s="45"/>
      <c r="CK615" s="45"/>
      <c r="CL615" s="45"/>
    </row>
    <row r="616" spans="3:90" x14ac:dyDescent="0.25">
      <c r="C616" s="10"/>
      <c r="D616" s="10"/>
      <c r="E616" s="10"/>
      <c r="F616" s="10"/>
      <c r="G616" s="10"/>
      <c r="H616" s="10"/>
      <c r="I616" s="10"/>
      <c r="J616" s="10"/>
      <c r="BZ616" s="45"/>
      <c r="CA616" s="45"/>
      <c r="CB616" s="45"/>
      <c r="CC616" s="45"/>
      <c r="CD616" s="45"/>
      <c r="CE616" s="45"/>
      <c r="CF616" s="45"/>
      <c r="CG616" s="45"/>
      <c r="CH616" s="45"/>
      <c r="CI616" s="45"/>
      <c r="CJ616" s="45"/>
      <c r="CK616" s="45"/>
      <c r="CL616" s="45"/>
    </row>
    <row r="617" spans="3:90" x14ac:dyDescent="0.25">
      <c r="C617" s="10"/>
      <c r="D617" s="10"/>
      <c r="E617" s="10"/>
      <c r="F617" s="10"/>
      <c r="G617" s="10"/>
      <c r="H617" s="10"/>
      <c r="I617" s="10"/>
      <c r="J617" s="10"/>
      <c r="BZ617" s="45"/>
      <c r="CA617" s="45"/>
      <c r="CB617" s="45"/>
      <c r="CC617" s="45"/>
      <c r="CD617" s="45"/>
      <c r="CE617" s="45"/>
      <c r="CF617" s="45"/>
      <c r="CG617" s="45"/>
      <c r="CH617" s="45"/>
      <c r="CI617" s="45"/>
      <c r="CJ617" s="45"/>
      <c r="CK617" s="45"/>
      <c r="CL617" s="45"/>
    </row>
    <row r="618" spans="3:90" x14ac:dyDescent="0.25">
      <c r="C618" s="10"/>
      <c r="D618" s="10"/>
      <c r="E618" s="10"/>
      <c r="F618" s="10"/>
      <c r="G618" s="10"/>
      <c r="H618" s="10"/>
      <c r="I618" s="10"/>
      <c r="J618" s="10"/>
      <c r="BZ618" s="45"/>
      <c r="CA618" s="45"/>
      <c r="CB618" s="45"/>
      <c r="CC618" s="45"/>
      <c r="CD618" s="45"/>
      <c r="CE618" s="45"/>
      <c r="CF618" s="45"/>
      <c r="CG618" s="45"/>
      <c r="CH618" s="45"/>
      <c r="CI618" s="45"/>
      <c r="CJ618" s="45"/>
      <c r="CK618" s="45"/>
      <c r="CL618" s="45"/>
    </row>
    <row r="619" spans="3:90" x14ac:dyDescent="0.25">
      <c r="C619" s="10"/>
      <c r="D619" s="10"/>
      <c r="E619" s="10"/>
      <c r="F619" s="10"/>
      <c r="G619" s="10"/>
      <c r="H619" s="10"/>
      <c r="I619" s="10"/>
      <c r="J619" s="10"/>
      <c r="BZ619" s="45"/>
      <c r="CA619" s="45"/>
      <c r="CB619" s="45"/>
      <c r="CC619" s="45"/>
      <c r="CD619" s="45"/>
      <c r="CE619" s="45"/>
      <c r="CF619" s="45"/>
      <c r="CG619" s="45"/>
      <c r="CH619" s="45"/>
      <c r="CI619" s="45"/>
      <c r="CJ619" s="45"/>
      <c r="CK619" s="45"/>
      <c r="CL619" s="45"/>
    </row>
    <row r="620" spans="3:90" x14ac:dyDescent="0.25">
      <c r="C620" s="10"/>
      <c r="D620" s="10"/>
      <c r="E620" s="10"/>
      <c r="F620" s="10"/>
      <c r="G620" s="10"/>
      <c r="H620" s="10"/>
      <c r="I620" s="10"/>
      <c r="J620" s="10"/>
      <c r="BZ620" s="45"/>
      <c r="CA620" s="45"/>
      <c r="CB620" s="45"/>
      <c r="CC620" s="45"/>
      <c r="CD620" s="45"/>
      <c r="CE620" s="45"/>
      <c r="CF620" s="45"/>
      <c r="CG620" s="45"/>
      <c r="CH620" s="45"/>
      <c r="CI620" s="45"/>
      <c r="CJ620" s="45"/>
      <c r="CK620" s="45"/>
      <c r="CL620" s="45"/>
    </row>
    <row r="621" spans="3:90" x14ac:dyDescent="0.25">
      <c r="C621" s="10"/>
      <c r="D621" s="10"/>
      <c r="E621" s="10"/>
      <c r="F621" s="10"/>
      <c r="G621" s="10"/>
      <c r="H621" s="10"/>
      <c r="I621" s="10"/>
      <c r="J621" s="10"/>
      <c r="BZ621" s="45"/>
      <c r="CA621" s="45"/>
      <c r="CB621" s="45"/>
      <c r="CC621" s="45"/>
      <c r="CD621" s="45"/>
      <c r="CE621" s="45"/>
      <c r="CF621" s="45"/>
      <c r="CG621" s="45"/>
      <c r="CH621" s="45"/>
      <c r="CI621" s="45"/>
      <c r="CJ621" s="45"/>
      <c r="CK621" s="45"/>
      <c r="CL621" s="45"/>
    </row>
    <row r="622" spans="3:90" x14ac:dyDescent="0.25">
      <c r="C622" s="10"/>
      <c r="D622" s="10"/>
      <c r="E622" s="10"/>
      <c r="F622" s="10"/>
      <c r="G622" s="10"/>
      <c r="H622" s="10"/>
      <c r="I622" s="10"/>
      <c r="J622" s="10"/>
      <c r="BZ622" s="45"/>
      <c r="CA622" s="45"/>
      <c r="CB622" s="45"/>
      <c r="CC622" s="45"/>
      <c r="CD622" s="45"/>
      <c r="CE622" s="45"/>
      <c r="CF622" s="45"/>
      <c r="CG622" s="45"/>
      <c r="CH622" s="45"/>
      <c r="CI622" s="45"/>
      <c r="CJ622" s="45"/>
      <c r="CK622" s="45"/>
      <c r="CL622" s="45"/>
    </row>
    <row r="623" spans="3:90" x14ac:dyDescent="0.25">
      <c r="C623" s="10"/>
      <c r="D623" s="10"/>
      <c r="E623" s="10"/>
      <c r="F623" s="10"/>
      <c r="G623" s="10"/>
      <c r="H623" s="10"/>
      <c r="I623" s="10"/>
      <c r="J623" s="10"/>
      <c r="BZ623" s="45"/>
      <c r="CA623" s="45"/>
      <c r="CB623" s="45"/>
      <c r="CC623" s="45"/>
      <c r="CD623" s="45"/>
      <c r="CE623" s="45"/>
      <c r="CF623" s="45"/>
      <c r="CG623" s="45"/>
      <c r="CH623" s="45"/>
      <c r="CI623" s="45"/>
      <c r="CJ623" s="45"/>
      <c r="CK623" s="45"/>
      <c r="CL623" s="45"/>
    </row>
    <row r="624" spans="3:90" x14ac:dyDescent="0.25">
      <c r="C624" s="10"/>
      <c r="D624" s="10"/>
      <c r="E624" s="10"/>
      <c r="F624" s="10"/>
      <c r="G624" s="10"/>
      <c r="H624" s="10"/>
      <c r="I624" s="10"/>
      <c r="J624" s="10"/>
      <c r="BZ624" s="45"/>
      <c r="CA624" s="45"/>
      <c r="CB624" s="45"/>
      <c r="CC624" s="45"/>
      <c r="CD624" s="45"/>
      <c r="CE624" s="45"/>
      <c r="CF624" s="45"/>
      <c r="CG624" s="45"/>
      <c r="CH624" s="45"/>
      <c r="CI624" s="45"/>
      <c r="CJ624" s="45"/>
      <c r="CK624" s="45"/>
      <c r="CL624" s="45"/>
    </row>
    <row r="625" spans="3:90" x14ac:dyDescent="0.25">
      <c r="C625" s="10"/>
      <c r="D625" s="10"/>
      <c r="E625" s="10"/>
      <c r="F625" s="10"/>
      <c r="G625" s="10"/>
      <c r="H625" s="10"/>
      <c r="I625" s="10"/>
      <c r="J625" s="10"/>
      <c r="BZ625" s="45"/>
      <c r="CA625" s="45"/>
      <c r="CB625" s="45"/>
      <c r="CC625" s="45"/>
      <c r="CD625" s="45"/>
      <c r="CE625" s="45"/>
      <c r="CF625" s="45"/>
      <c r="CG625" s="45"/>
      <c r="CH625" s="45"/>
      <c r="CI625" s="45"/>
      <c r="CJ625" s="45"/>
      <c r="CK625" s="45"/>
      <c r="CL625" s="45"/>
    </row>
    <row r="626" spans="3:90" x14ac:dyDescent="0.25">
      <c r="C626" s="10"/>
      <c r="D626" s="10"/>
      <c r="E626" s="10"/>
      <c r="F626" s="10"/>
      <c r="G626" s="10"/>
      <c r="H626" s="10"/>
      <c r="I626" s="10"/>
      <c r="J626" s="10"/>
      <c r="BZ626" s="45"/>
      <c r="CA626" s="45"/>
      <c r="CB626" s="45"/>
      <c r="CC626" s="45"/>
      <c r="CD626" s="45"/>
      <c r="CE626" s="45"/>
      <c r="CF626" s="45"/>
      <c r="CG626" s="45"/>
      <c r="CH626" s="45"/>
      <c r="CI626" s="45"/>
      <c r="CJ626" s="45"/>
      <c r="CK626" s="45"/>
      <c r="CL626" s="45"/>
    </row>
    <row r="627" spans="3:90" x14ac:dyDescent="0.25">
      <c r="C627" s="10"/>
      <c r="D627" s="10"/>
      <c r="E627" s="10"/>
      <c r="F627" s="10"/>
      <c r="G627" s="10"/>
      <c r="H627" s="10"/>
      <c r="I627" s="10"/>
      <c r="J627" s="10"/>
      <c r="BZ627" s="45"/>
      <c r="CA627" s="45"/>
      <c r="CB627" s="45"/>
      <c r="CC627" s="45"/>
      <c r="CD627" s="45"/>
      <c r="CE627" s="45"/>
      <c r="CF627" s="45"/>
      <c r="CG627" s="45"/>
      <c r="CH627" s="45"/>
      <c r="CI627" s="45"/>
      <c r="CJ627" s="45"/>
      <c r="CK627" s="45"/>
      <c r="CL627" s="45"/>
    </row>
    <row r="628" spans="3:90" x14ac:dyDescent="0.25">
      <c r="C628" s="10"/>
      <c r="D628" s="10"/>
      <c r="E628" s="10"/>
      <c r="F628" s="10"/>
      <c r="G628" s="10"/>
      <c r="H628" s="10"/>
      <c r="I628" s="10"/>
      <c r="J628" s="10"/>
      <c r="BZ628" s="45"/>
      <c r="CA628" s="45"/>
      <c r="CB628" s="45"/>
      <c r="CC628" s="45"/>
      <c r="CD628" s="45"/>
      <c r="CE628" s="45"/>
      <c r="CF628" s="45"/>
      <c r="CG628" s="45"/>
      <c r="CH628" s="45"/>
      <c r="CI628" s="45"/>
      <c r="CJ628" s="45"/>
      <c r="CK628" s="45"/>
      <c r="CL628" s="45"/>
    </row>
    <row r="629" spans="3:90" x14ac:dyDescent="0.25">
      <c r="C629" s="10"/>
      <c r="D629" s="10"/>
      <c r="E629" s="10"/>
      <c r="F629" s="10"/>
      <c r="G629" s="10"/>
      <c r="H629" s="10"/>
      <c r="I629" s="10"/>
      <c r="J629" s="10"/>
      <c r="BZ629" s="45"/>
      <c r="CA629" s="45"/>
      <c r="CB629" s="45"/>
      <c r="CC629" s="45"/>
      <c r="CD629" s="45"/>
      <c r="CE629" s="45"/>
      <c r="CF629" s="45"/>
      <c r="CG629" s="45"/>
      <c r="CH629" s="45"/>
      <c r="CI629" s="45"/>
      <c r="CJ629" s="45"/>
      <c r="CK629" s="45"/>
      <c r="CL629" s="45"/>
    </row>
    <row r="630" spans="3:90" x14ac:dyDescent="0.25">
      <c r="C630" s="10"/>
      <c r="D630" s="10"/>
      <c r="E630" s="10"/>
      <c r="F630" s="10"/>
      <c r="G630" s="10"/>
      <c r="H630" s="10"/>
      <c r="I630" s="10"/>
      <c r="J630" s="10"/>
      <c r="BZ630" s="45"/>
      <c r="CA630" s="45"/>
      <c r="CB630" s="45"/>
      <c r="CC630" s="45"/>
      <c r="CD630" s="45"/>
      <c r="CE630" s="45"/>
      <c r="CF630" s="45"/>
      <c r="CG630" s="45"/>
      <c r="CH630" s="45"/>
      <c r="CI630" s="45"/>
      <c r="CJ630" s="45"/>
      <c r="CK630" s="45"/>
      <c r="CL630" s="45"/>
    </row>
    <row r="631" spans="3:90" x14ac:dyDescent="0.25">
      <c r="C631" s="10"/>
      <c r="D631" s="10"/>
      <c r="E631" s="10"/>
      <c r="F631" s="10"/>
      <c r="G631" s="10"/>
      <c r="H631" s="10"/>
      <c r="I631" s="10"/>
      <c r="J631" s="10"/>
      <c r="BZ631" s="45"/>
      <c r="CA631" s="45"/>
      <c r="CB631" s="45"/>
      <c r="CC631" s="45"/>
      <c r="CD631" s="45"/>
      <c r="CE631" s="45"/>
      <c r="CF631" s="45"/>
      <c r="CG631" s="45"/>
      <c r="CH631" s="45"/>
      <c r="CI631" s="45"/>
      <c r="CJ631" s="45"/>
      <c r="CK631" s="45"/>
      <c r="CL631" s="45"/>
    </row>
    <row r="632" spans="3:90" x14ac:dyDescent="0.25">
      <c r="C632" s="10"/>
      <c r="D632" s="10"/>
      <c r="E632" s="10"/>
      <c r="F632" s="10"/>
      <c r="G632" s="10"/>
      <c r="H632" s="10"/>
      <c r="I632" s="10"/>
      <c r="J632" s="10"/>
      <c r="BZ632" s="45"/>
      <c r="CA632" s="45"/>
      <c r="CB632" s="45"/>
      <c r="CC632" s="45"/>
      <c r="CD632" s="45"/>
      <c r="CE632" s="45"/>
      <c r="CF632" s="45"/>
      <c r="CG632" s="45"/>
      <c r="CH632" s="45"/>
      <c r="CI632" s="45"/>
      <c r="CJ632" s="45"/>
      <c r="CK632" s="45"/>
      <c r="CL632" s="45"/>
    </row>
    <row r="633" spans="3:90" x14ac:dyDescent="0.25">
      <c r="C633" s="10"/>
      <c r="D633" s="10"/>
      <c r="E633" s="10"/>
      <c r="F633" s="10"/>
      <c r="G633" s="10"/>
      <c r="H633" s="10"/>
      <c r="I633" s="10"/>
      <c r="J633" s="10"/>
    </row>
    <row r="634" spans="3:90" x14ac:dyDescent="0.25">
      <c r="C634" s="10"/>
      <c r="D634" s="10"/>
      <c r="E634" s="10"/>
      <c r="F634" s="10"/>
      <c r="G634" s="10"/>
      <c r="H634" s="10"/>
      <c r="I634" s="10"/>
      <c r="J634" s="10"/>
    </row>
    <row r="635" spans="3:90" x14ac:dyDescent="0.25">
      <c r="C635" s="10"/>
      <c r="D635" s="10"/>
      <c r="E635" s="10"/>
      <c r="F635" s="10"/>
      <c r="G635" s="10"/>
      <c r="H635" s="10"/>
      <c r="I635" s="10"/>
      <c r="J635" s="10"/>
    </row>
    <row r="636" spans="3:90" x14ac:dyDescent="0.25">
      <c r="C636" s="10"/>
      <c r="D636" s="10"/>
      <c r="E636" s="10"/>
      <c r="F636" s="10"/>
      <c r="G636" s="10"/>
      <c r="H636" s="10"/>
      <c r="I636" s="10"/>
      <c r="J636" s="10"/>
    </row>
    <row r="637" spans="3:90" x14ac:dyDescent="0.25">
      <c r="C637" s="10"/>
      <c r="D637" s="10"/>
      <c r="E637" s="10"/>
      <c r="F637" s="10"/>
      <c r="G637" s="10"/>
      <c r="H637" s="10"/>
      <c r="I637" s="10"/>
      <c r="J637" s="10"/>
    </row>
    <row r="638" spans="3:90" x14ac:dyDescent="0.25">
      <c r="C638" s="10"/>
      <c r="D638" s="10"/>
      <c r="E638" s="10"/>
      <c r="F638" s="10"/>
      <c r="G638" s="10"/>
      <c r="H638" s="10"/>
      <c r="I638" s="10"/>
      <c r="J638" s="10"/>
    </row>
    <row r="639" spans="3:90" x14ac:dyDescent="0.25">
      <c r="C639" s="10"/>
      <c r="D639" s="10"/>
      <c r="E639" s="10"/>
      <c r="F639" s="10"/>
      <c r="G639" s="10"/>
      <c r="H639" s="10"/>
      <c r="I639" s="10"/>
      <c r="J639" s="10"/>
    </row>
    <row r="640" spans="3:90" x14ac:dyDescent="0.25">
      <c r="C640" s="10"/>
      <c r="D640" s="10"/>
      <c r="E640" s="10"/>
      <c r="F640" s="10"/>
      <c r="G640" s="10"/>
      <c r="H640" s="10"/>
      <c r="I640" s="10"/>
      <c r="J640" s="10"/>
    </row>
    <row r="641" spans="3:10" x14ac:dyDescent="0.25">
      <c r="C641" s="10"/>
      <c r="D641" s="10"/>
      <c r="E641" s="10"/>
      <c r="F641" s="10"/>
      <c r="G641" s="10"/>
      <c r="H641" s="10"/>
      <c r="I641" s="10"/>
      <c r="J641" s="10"/>
    </row>
    <row r="642" spans="3:10" x14ac:dyDescent="0.25">
      <c r="C642" s="10"/>
      <c r="D642" s="10"/>
      <c r="E642" s="10"/>
      <c r="F642" s="10"/>
      <c r="G642" s="10"/>
      <c r="H642" s="10"/>
      <c r="I642" s="10"/>
      <c r="J642" s="10"/>
    </row>
    <row r="643" spans="3:10" x14ac:dyDescent="0.25">
      <c r="C643" s="10"/>
      <c r="D643" s="10"/>
      <c r="E643" s="10"/>
      <c r="F643" s="10"/>
      <c r="G643" s="10"/>
      <c r="H643" s="10"/>
      <c r="I643" s="10"/>
      <c r="J643" s="10"/>
    </row>
    <row r="644" spans="3:10" x14ac:dyDescent="0.25">
      <c r="C644" s="10"/>
      <c r="D644" s="10"/>
      <c r="E644" s="10"/>
      <c r="F644" s="10"/>
      <c r="G644" s="10"/>
      <c r="H644" s="10"/>
      <c r="I644" s="10"/>
      <c r="J644" s="10"/>
    </row>
    <row r="645" spans="3:10" x14ac:dyDescent="0.25">
      <c r="C645" s="10"/>
      <c r="D645" s="10"/>
      <c r="E645" s="10"/>
      <c r="F645" s="10"/>
      <c r="G645" s="10"/>
      <c r="H645" s="10"/>
      <c r="I645" s="10"/>
      <c r="J645" s="10"/>
    </row>
    <row r="646" spans="3:10" x14ac:dyDescent="0.25">
      <c r="C646" s="10"/>
      <c r="D646" s="10"/>
      <c r="E646" s="10"/>
      <c r="F646" s="10"/>
      <c r="G646" s="10"/>
      <c r="H646" s="10"/>
      <c r="I646" s="10"/>
      <c r="J646" s="10"/>
    </row>
    <row r="647" spans="3:10" x14ac:dyDescent="0.25">
      <c r="C647" s="10"/>
      <c r="D647" s="10"/>
      <c r="E647" s="10"/>
      <c r="F647" s="10"/>
      <c r="G647" s="10"/>
      <c r="H647" s="10"/>
      <c r="I647" s="10"/>
      <c r="J647" s="10"/>
    </row>
    <row r="648" spans="3:10" x14ac:dyDescent="0.25">
      <c r="C648" s="10"/>
      <c r="D648" s="10"/>
      <c r="E648" s="10"/>
      <c r="F648" s="10"/>
      <c r="G648" s="10"/>
      <c r="H648" s="10"/>
      <c r="I648" s="10"/>
      <c r="J648" s="10"/>
    </row>
    <row r="649" spans="3:10" x14ac:dyDescent="0.25">
      <c r="C649" s="10"/>
      <c r="D649" s="10"/>
      <c r="E649" s="10"/>
      <c r="F649" s="10"/>
      <c r="G649" s="10"/>
      <c r="H649" s="10"/>
      <c r="I649" s="10"/>
      <c r="J649" s="10"/>
    </row>
    <row r="650" spans="3:10" x14ac:dyDescent="0.25">
      <c r="C650" s="10"/>
      <c r="D650" s="10"/>
      <c r="E650" s="10"/>
      <c r="F650" s="10"/>
      <c r="G650" s="10"/>
      <c r="H650" s="10"/>
      <c r="I650" s="10"/>
      <c r="J650" s="10"/>
    </row>
    <row r="651" spans="3:10" x14ac:dyDescent="0.25">
      <c r="C651" s="10"/>
      <c r="D651" s="10"/>
      <c r="E651" s="10"/>
      <c r="F651" s="10"/>
      <c r="G651" s="10"/>
      <c r="H651" s="10"/>
      <c r="I651" s="10"/>
      <c r="J651" s="10"/>
    </row>
    <row r="652" spans="3:10" x14ac:dyDescent="0.25">
      <c r="C652" s="10"/>
      <c r="D652" s="10"/>
      <c r="E652" s="10"/>
      <c r="F652" s="10"/>
      <c r="G652" s="10"/>
      <c r="H652" s="10"/>
      <c r="I652" s="10"/>
      <c r="J652" s="10"/>
    </row>
    <row r="653" spans="3:10" x14ac:dyDescent="0.25">
      <c r="C653" s="10"/>
      <c r="D653" s="10"/>
      <c r="E653" s="10"/>
      <c r="F653" s="10"/>
      <c r="G653" s="10"/>
      <c r="H653" s="10"/>
      <c r="I653" s="10"/>
      <c r="J653" s="10"/>
    </row>
    <row r="654" spans="3:10" x14ac:dyDescent="0.25">
      <c r="C654" s="10"/>
      <c r="D654" s="10"/>
      <c r="E654" s="10"/>
      <c r="F654" s="10"/>
      <c r="G654" s="10"/>
      <c r="H654" s="10"/>
      <c r="I654" s="10"/>
      <c r="J654" s="10"/>
    </row>
    <row r="655" spans="3:10" x14ac:dyDescent="0.25">
      <c r="C655" s="10"/>
      <c r="D655" s="10"/>
      <c r="E655" s="10"/>
      <c r="F655" s="10"/>
      <c r="G655" s="10"/>
      <c r="H655" s="10"/>
      <c r="I655" s="10"/>
      <c r="J655" s="10"/>
    </row>
    <row r="656" spans="3:10" x14ac:dyDescent="0.25">
      <c r="C656" s="10"/>
      <c r="D656" s="10"/>
      <c r="E656" s="10"/>
      <c r="F656" s="10"/>
      <c r="G656" s="10"/>
      <c r="H656" s="10"/>
      <c r="I656" s="10"/>
      <c r="J656" s="10"/>
    </row>
    <row r="657" spans="3:10" x14ac:dyDescent="0.25">
      <c r="C657" s="10"/>
      <c r="D657" s="10"/>
      <c r="E657" s="10"/>
      <c r="F657" s="10"/>
      <c r="G657" s="10"/>
      <c r="H657" s="10"/>
      <c r="I657" s="10"/>
      <c r="J657" s="10"/>
    </row>
    <row r="658" spans="3:10" x14ac:dyDescent="0.25">
      <c r="C658" s="10"/>
      <c r="D658" s="10"/>
      <c r="E658" s="10"/>
      <c r="F658" s="10"/>
      <c r="G658" s="10"/>
      <c r="H658" s="10"/>
      <c r="I658" s="10"/>
      <c r="J658" s="10"/>
    </row>
    <row r="659" spans="3:10" x14ac:dyDescent="0.25">
      <c r="C659" s="10"/>
      <c r="D659" s="10"/>
      <c r="E659" s="10"/>
      <c r="F659" s="10"/>
      <c r="G659" s="10"/>
      <c r="H659" s="10"/>
      <c r="I659" s="10"/>
      <c r="J659" s="10"/>
    </row>
    <row r="660" spans="3:10" x14ac:dyDescent="0.25">
      <c r="C660" s="10"/>
      <c r="D660" s="10"/>
      <c r="E660" s="10"/>
      <c r="F660" s="10"/>
      <c r="G660" s="10"/>
      <c r="H660" s="10"/>
      <c r="I660" s="10"/>
      <c r="J660" s="10"/>
    </row>
    <row r="661" spans="3:10" x14ac:dyDescent="0.25">
      <c r="C661" s="10"/>
      <c r="D661" s="10"/>
      <c r="E661" s="10"/>
      <c r="F661" s="10"/>
      <c r="G661" s="10"/>
      <c r="H661" s="10"/>
      <c r="I661" s="10"/>
      <c r="J661" s="10"/>
    </row>
    <row r="662" spans="3:10" x14ac:dyDescent="0.25">
      <c r="C662" s="10"/>
      <c r="D662" s="10"/>
      <c r="E662" s="10"/>
      <c r="F662" s="10"/>
      <c r="G662" s="10"/>
      <c r="H662" s="10"/>
      <c r="I662" s="10"/>
      <c r="J662" s="10"/>
    </row>
    <row r="663" spans="3:10" x14ac:dyDescent="0.25">
      <c r="C663" s="10"/>
      <c r="D663" s="10"/>
      <c r="E663" s="10"/>
      <c r="F663" s="10"/>
      <c r="G663" s="10"/>
      <c r="H663" s="10"/>
      <c r="I663" s="10"/>
      <c r="J663" s="10"/>
    </row>
    <row r="664" spans="3:10" x14ac:dyDescent="0.25">
      <c r="C664" s="10"/>
      <c r="D664" s="10"/>
      <c r="E664" s="10"/>
      <c r="F664" s="10"/>
      <c r="G664" s="10"/>
      <c r="H664" s="10"/>
      <c r="I664" s="10"/>
      <c r="J664" s="10"/>
    </row>
    <row r="665" spans="3:10" x14ac:dyDescent="0.25">
      <c r="C665" s="10"/>
      <c r="D665" s="10"/>
      <c r="E665" s="10"/>
      <c r="F665" s="10"/>
      <c r="G665" s="10"/>
      <c r="H665" s="10"/>
      <c r="I665" s="10"/>
      <c r="J665" s="10"/>
    </row>
    <row r="666" spans="3:10" x14ac:dyDescent="0.25">
      <c r="C666" s="10"/>
      <c r="D666" s="10"/>
      <c r="E666" s="10"/>
      <c r="F666" s="10"/>
      <c r="G666" s="10"/>
      <c r="H666" s="10"/>
      <c r="I666" s="10"/>
      <c r="J666" s="10"/>
    </row>
    <row r="667" spans="3:10" x14ac:dyDescent="0.25">
      <c r="C667" s="10"/>
      <c r="D667" s="10"/>
      <c r="E667" s="10"/>
      <c r="F667" s="10"/>
      <c r="G667" s="10"/>
      <c r="H667" s="10"/>
      <c r="I667" s="10"/>
      <c r="J667" s="10"/>
    </row>
    <row r="668" spans="3:10" x14ac:dyDescent="0.25">
      <c r="C668" s="10"/>
      <c r="D668" s="10"/>
      <c r="E668" s="10"/>
      <c r="F668" s="10"/>
      <c r="G668" s="10"/>
      <c r="H668" s="10"/>
      <c r="I668" s="10"/>
      <c r="J668" s="10"/>
    </row>
    <row r="669" spans="3:10" x14ac:dyDescent="0.25">
      <c r="C669" s="10"/>
      <c r="D669" s="10"/>
      <c r="E669" s="10"/>
      <c r="F669" s="10"/>
      <c r="G669" s="10"/>
      <c r="H669" s="10"/>
      <c r="I669" s="10"/>
      <c r="J669" s="10"/>
    </row>
    <row r="670" spans="3:10" x14ac:dyDescent="0.25">
      <c r="C670" s="10"/>
      <c r="D670" s="10"/>
      <c r="E670" s="10"/>
      <c r="F670" s="10"/>
      <c r="G670" s="10"/>
      <c r="H670" s="10"/>
      <c r="I670" s="10"/>
      <c r="J670" s="10"/>
    </row>
    <row r="671" spans="3:10" x14ac:dyDescent="0.25">
      <c r="C671" s="10"/>
      <c r="D671" s="10"/>
      <c r="E671" s="10"/>
      <c r="F671" s="10"/>
      <c r="G671" s="10"/>
      <c r="H671" s="10"/>
      <c r="I671" s="10"/>
      <c r="J671" s="10"/>
    </row>
    <row r="672" spans="3:10" x14ac:dyDescent="0.25">
      <c r="C672" s="10"/>
      <c r="D672" s="10"/>
      <c r="E672" s="10"/>
      <c r="F672" s="10"/>
      <c r="G672" s="10"/>
      <c r="H672" s="10"/>
      <c r="I672" s="10"/>
      <c r="J672" s="10"/>
    </row>
    <row r="673" spans="3:10" x14ac:dyDescent="0.25">
      <c r="C673" s="10"/>
      <c r="D673" s="10"/>
      <c r="E673" s="10"/>
      <c r="F673" s="10"/>
      <c r="G673" s="10"/>
      <c r="H673" s="10"/>
      <c r="I673" s="10"/>
      <c r="J673" s="10"/>
    </row>
    <row r="674" spans="3:10" x14ac:dyDescent="0.25">
      <c r="C674" s="10"/>
      <c r="D674" s="10"/>
      <c r="E674" s="10"/>
      <c r="F674" s="10"/>
      <c r="G674" s="10"/>
      <c r="H674" s="10"/>
      <c r="I674" s="10"/>
      <c r="J674" s="10"/>
    </row>
    <row r="675" spans="3:10" x14ac:dyDescent="0.25">
      <c r="C675" s="10"/>
      <c r="D675" s="10"/>
      <c r="E675" s="10"/>
      <c r="F675" s="10"/>
      <c r="G675" s="10"/>
      <c r="H675" s="10"/>
      <c r="I675" s="10"/>
      <c r="J675" s="10"/>
    </row>
    <row r="676" spans="3:10" x14ac:dyDescent="0.25">
      <c r="C676" s="10"/>
      <c r="D676" s="10"/>
      <c r="E676" s="10"/>
      <c r="F676" s="10"/>
      <c r="G676" s="10"/>
      <c r="H676" s="10"/>
      <c r="I676" s="10"/>
      <c r="J676" s="10"/>
    </row>
    <row r="677" spans="3:10" x14ac:dyDescent="0.25">
      <c r="C677" s="10"/>
      <c r="D677" s="10"/>
      <c r="E677" s="10"/>
      <c r="F677" s="10"/>
      <c r="G677" s="10"/>
      <c r="H677" s="10"/>
      <c r="I677" s="10"/>
      <c r="J677" s="10"/>
    </row>
    <row r="678" spans="3:10" x14ac:dyDescent="0.25">
      <c r="C678" s="10"/>
      <c r="D678" s="10"/>
      <c r="E678" s="10"/>
      <c r="F678" s="10"/>
      <c r="G678" s="10"/>
      <c r="H678" s="10"/>
      <c r="I678" s="10"/>
      <c r="J678" s="10"/>
    </row>
    <row r="679" spans="3:10" x14ac:dyDescent="0.25">
      <c r="C679" s="10"/>
      <c r="D679" s="10"/>
      <c r="E679" s="10"/>
      <c r="F679" s="10"/>
      <c r="G679" s="10"/>
      <c r="H679" s="10"/>
      <c r="I679" s="10"/>
      <c r="J679" s="10"/>
    </row>
    <row r="680" spans="3:10" x14ac:dyDescent="0.25">
      <c r="C680" s="10"/>
      <c r="D680" s="10"/>
      <c r="E680" s="10"/>
      <c r="F680" s="10"/>
      <c r="G680" s="10"/>
      <c r="H680" s="10"/>
      <c r="I680" s="10"/>
      <c r="J680" s="10"/>
    </row>
    <row r="681" spans="3:10" x14ac:dyDescent="0.25">
      <c r="C681" s="10"/>
      <c r="D681" s="10"/>
      <c r="E681" s="10"/>
      <c r="F681" s="10"/>
      <c r="G681" s="10"/>
      <c r="H681" s="10"/>
      <c r="I681" s="10"/>
      <c r="J681" s="10"/>
    </row>
    <row r="682" spans="3:10" x14ac:dyDescent="0.25">
      <c r="C682" s="10"/>
      <c r="D682" s="10"/>
      <c r="E682" s="10"/>
      <c r="F682" s="10"/>
      <c r="G682" s="10"/>
      <c r="H682" s="10"/>
      <c r="I682" s="10"/>
      <c r="J682" s="10"/>
    </row>
    <row r="683" spans="3:10" x14ac:dyDescent="0.25">
      <c r="C683" s="10"/>
      <c r="D683" s="10"/>
      <c r="E683" s="10"/>
      <c r="F683" s="10"/>
      <c r="G683" s="10"/>
      <c r="H683" s="10"/>
      <c r="I683" s="10"/>
      <c r="J683" s="10"/>
    </row>
    <row r="684" spans="3:10" x14ac:dyDescent="0.25">
      <c r="C684" s="10"/>
      <c r="D684" s="10"/>
      <c r="E684" s="10"/>
      <c r="F684" s="10"/>
      <c r="G684" s="10"/>
      <c r="H684" s="10"/>
      <c r="I684" s="10"/>
      <c r="J684" s="10"/>
    </row>
    <row r="685" spans="3:10" x14ac:dyDescent="0.25">
      <c r="C685" s="10"/>
      <c r="D685" s="10"/>
      <c r="E685" s="10"/>
      <c r="F685" s="10"/>
      <c r="G685" s="10"/>
      <c r="H685" s="10"/>
      <c r="I685" s="10"/>
      <c r="J685" s="10"/>
    </row>
    <row r="686" spans="3:10" x14ac:dyDescent="0.25">
      <c r="C686" s="10"/>
      <c r="D686" s="10"/>
      <c r="E686" s="10"/>
      <c r="F686" s="10"/>
      <c r="G686" s="10"/>
      <c r="H686" s="10"/>
      <c r="I686" s="10"/>
      <c r="J686" s="10"/>
    </row>
    <row r="687" spans="3:10" x14ac:dyDescent="0.25">
      <c r="C687" s="10"/>
      <c r="D687" s="10"/>
      <c r="E687" s="10"/>
      <c r="F687" s="10"/>
      <c r="G687" s="10"/>
      <c r="H687" s="10"/>
      <c r="I687" s="10"/>
      <c r="J687" s="10"/>
    </row>
    <row r="688" spans="3:10" x14ac:dyDescent="0.25">
      <c r="C688" s="10"/>
      <c r="D688" s="10"/>
      <c r="E688" s="10"/>
      <c r="F688" s="10"/>
      <c r="G688" s="10"/>
      <c r="H688" s="10"/>
      <c r="I688" s="10"/>
      <c r="J688" s="10"/>
    </row>
    <row r="689" spans="3:10" x14ac:dyDescent="0.25">
      <c r="C689" s="10"/>
      <c r="D689" s="10"/>
      <c r="E689" s="10"/>
      <c r="F689" s="10"/>
      <c r="G689" s="10"/>
      <c r="H689" s="10"/>
      <c r="I689" s="10"/>
      <c r="J689" s="10"/>
    </row>
    <row r="690" spans="3:10" x14ac:dyDescent="0.25">
      <c r="C690" s="10"/>
      <c r="D690" s="10"/>
      <c r="E690" s="10"/>
      <c r="F690" s="10"/>
      <c r="G690" s="10"/>
      <c r="H690" s="10"/>
      <c r="I690" s="10"/>
      <c r="J690" s="10"/>
    </row>
    <row r="691" spans="3:10" x14ac:dyDescent="0.25">
      <c r="C691" s="10"/>
      <c r="D691" s="10"/>
      <c r="E691" s="10"/>
      <c r="F691" s="10"/>
      <c r="G691" s="10"/>
      <c r="H691" s="10"/>
      <c r="I691" s="10"/>
      <c r="J691" s="10"/>
    </row>
    <row r="692" spans="3:10" x14ac:dyDescent="0.25">
      <c r="C692" s="10"/>
      <c r="D692" s="10"/>
      <c r="E692" s="10"/>
      <c r="F692" s="10"/>
      <c r="G692" s="10"/>
      <c r="H692" s="10"/>
      <c r="I692" s="10"/>
      <c r="J692" s="10"/>
    </row>
    <row r="693" spans="3:10" x14ac:dyDescent="0.25">
      <c r="C693" s="10"/>
      <c r="D693" s="10"/>
      <c r="E693" s="10"/>
      <c r="F693" s="10"/>
      <c r="G693" s="10"/>
      <c r="H693" s="10"/>
      <c r="I693" s="10"/>
      <c r="J693" s="10"/>
    </row>
    <row r="694" spans="3:10" x14ac:dyDescent="0.25">
      <c r="C694" s="10"/>
      <c r="D694" s="10"/>
      <c r="E694" s="10"/>
      <c r="F694" s="10"/>
      <c r="G694" s="10"/>
      <c r="H694" s="10"/>
      <c r="I694" s="10"/>
      <c r="J694" s="10"/>
    </row>
    <row r="695" spans="3:10" x14ac:dyDescent="0.25">
      <c r="C695" s="10"/>
      <c r="D695" s="10"/>
      <c r="E695" s="10"/>
      <c r="F695" s="10"/>
      <c r="G695" s="10"/>
      <c r="H695" s="10"/>
      <c r="I695" s="10"/>
      <c r="J695" s="10"/>
    </row>
    <row r="696" spans="3:10" x14ac:dyDescent="0.25">
      <c r="C696" s="10"/>
      <c r="D696" s="10"/>
      <c r="E696" s="10"/>
      <c r="F696" s="10"/>
      <c r="G696" s="10"/>
      <c r="H696" s="10"/>
      <c r="I696" s="10"/>
      <c r="J696" s="10"/>
    </row>
    <row r="697" spans="3:10" x14ac:dyDescent="0.25">
      <c r="C697" s="10"/>
      <c r="D697" s="10"/>
      <c r="E697" s="10"/>
      <c r="F697" s="10"/>
      <c r="G697" s="10"/>
      <c r="H697" s="10"/>
      <c r="I697" s="10"/>
      <c r="J697" s="10"/>
    </row>
    <row r="698" spans="3:10" x14ac:dyDescent="0.25">
      <c r="C698" s="10"/>
      <c r="D698" s="10"/>
      <c r="E698" s="10"/>
      <c r="F698" s="10"/>
      <c r="G698" s="10"/>
      <c r="H698" s="10"/>
      <c r="I698" s="10"/>
      <c r="J698" s="10"/>
    </row>
    <row r="699" spans="3:10" x14ac:dyDescent="0.25">
      <c r="C699" s="10"/>
      <c r="D699" s="10"/>
      <c r="E699" s="10"/>
      <c r="F699" s="10"/>
      <c r="G699" s="10"/>
      <c r="H699" s="10"/>
      <c r="I699" s="10"/>
      <c r="J699" s="10"/>
    </row>
    <row r="700" spans="3:10" x14ac:dyDescent="0.25">
      <c r="C700" s="10"/>
      <c r="D700" s="10"/>
      <c r="E700" s="10"/>
      <c r="F700" s="10"/>
      <c r="G700" s="10"/>
      <c r="H700" s="10"/>
      <c r="I700" s="10"/>
      <c r="J700" s="10"/>
    </row>
    <row r="701" spans="3:10" x14ac:dyDescent="0.25">
      <c r="C701" s="10"/>
      <c r="D701" s="10"/>
      <c r="E701" s="10"/>
      <c r="F701" s="10"/>
      <c r="G701" s="10"/>
      <c r="H701" s="10"/>
      <c r="I701" s="10"/>
      <c r="J701" s="10"/>
    </row>
    <row r="702" spans="3:10" x14ac:dyDescent="0.25">
      <c r="C702" s="10"/>
      <c r="D702" s="10"/>
      <c r="E702" s="10"/>
      <c r="F702" s="10"/>
      <c r="G702" s="10"/>
      <c r="H702" s="10"/>
      <c r="I702" s="10"/>
      <c r="J702" s="10"/>
    </row>
    <row r="703" spans="3:10" x14ac:dyDescent="0.25">
      <c r="C703" s="10"/>
      <c r="D703" s="10"/>
      <c r="E703" s="10"/>
      <c r="F703" s="10"/>
      <c r="G703" s="10"/>
      <c r="H703" s="10"/>
      <c r="I703" s="10"/>
      <c r="J703" s="10"/>
    </row>
    <row r="704" spans="3:10" x14ac:dyDescent="0.25">
      <c r="C704" s="10"/>
      <c r="D704" s="10"/>
      <c r="E704" s="10"/>
      <c r="F704" s="10"/>
      <c r="G704" s="10"/>
      <c r="H704" s="10"/>
      <c r="I704" s="10"/>
      <c r="J704" s="10"/>
    </row>
    <row r="705" spans="3:10" x14ac:dyDescent="0.25">
      <c r="C705" s="10"/>
      <c r="D705" s="10"/>
      <c r="E705" s="10"/>
      <c r="F705" s="10"/>
      <c r="G705" s="10"/>
      <c r="H705" s="10"/>
      <c r="I705" s="10"/>
      <c r="J705" s="10"/>
    </row>
    <row r="706" spans="3:10" x14ac:dyDescent="0.25">
      <c r="C706" s="10"/>
      <c r="D706" s="10"/>
      <c r="E706" s="10"/>
      <c r="F706" s="10"/>
      <c r="G706" s="10"/>
      <c r="H706" s="10"/>
      <c r="I706" s="10"/>
      <c r="J706" s="10"/>
    </row>
    <row r="707" spans="3:10" x14ac:dyDescent="0.25">
      <c r="C707" s="10"/>
      <c r="D707" s="10"/>
      <c r="E707" s="10"/>
      <c r="F707" s="10"/>
      <c r="G707" s="10"/>
      <c r="H707" s="10"/>
      <c r="I707" s="10"/>
      <c r="J707" s="10"/>
    </row>
    <row r="708" spans="3:10" x14ac:dyDescent="0.25">
      <c r="C708" s="10"/>
      <c r="D708" s="10"/>
      <c r="E708" s="10"/>
      <c r="F708" s="10"/>
      <c r="G708" s="10"/>
      <c r="H708" s="10"/>
      <c r="I708" s="10"/>
      <c r="J708" s="10"/>
    </row>
    <row r="709" spans="3:10" x14ac:dyDescent="0.25">
      <c r="C709" s="10"/>
      <c r="D709" s="10"/>
      <c r="E709" s="10"/>
      <c r="F709" s="10"/>
      <c r="G709" s="10"/>
      <c r="H709" s="10"/>
      <c r="I709" s="10"/>
      <c r="J709" s="10"/>
    </row>
    <row r="710" spans="3:10" x14ac:dyDescent="0.25">
      <c r="C710" s="10"/>
      <c r="D710" s="10"/>
      <c r="E710" s="10"/>
      <c r="F710" s="10"/>
      <c r="G710" s="10"/>
      <c r="H710" s="10"/>
      <c r="I710" s="10"/>
      <c r="J710" s="10"/>
    </row>
    <row r="711" spans="3:10" x14ac:dyDescent="0.25">
      <c r="C711" s="10"/>
      <c r="D711" s="10"/>
      <c r="E711" s="10"/>
      <c r="F711" s="10"/>
      <c r="G711" s="10"/>
      <c r="H711" s="10"/>
      <c r="I711" s="10"/>
      <c r="J711" s="10"/>
    </row>
    <row r="712" spans="3:10" x14ac:dyDescent="0.25">
      <c r="C712" s="10"/>
      <c r="D712" s="10"/>
      <c r="E712" s="10"/>
      <c r="F712" s="10"/>
      <c r="G712" s="10"/>
      <c r="H712" s="10"/>
      <c r="I712" s="10"/>
      <c r="J712" s="10"/>
    </row>
    <row r="713" spans="3:10" x14ac:dyDescent="0.25">
      <c r="C713" s="10"/>
      <c r="D713" s="10"/>
      <c r="E713" s="10"/>
      <c r="F713" s="10"/>
      <c r="G713" s="10"/>
      <c r="H713" s="10"/>
      <c r="I713" s="10"/>
      <c r="J713" s="10"/>
    </row>
    <row r="714" spans="3:10" x14ac:dyDescent="0.25">
      <c r="C714" s="10"/>
      <c r="D714" s="10"/>
      <c r="E714" s="10"/>
      <c r="F714" s="10"/>
      <c r="G714" s="10"/>
      <c r="H714" s="10"/>
      <c r="I714" s="10"/>
      <c r="J714" s="10"/>
    </row>
    <row r="715" spans="3:10" x14ac:dyDescent="0.25">
      <c r="C715" s="10"/>
      <c r="D715" s="10"/>
      <c r="E715" s="10"/>
      <c r="F715" s="10"/>
      <c r="G715" s="10"/>
      <c r="H715" s="10"/>
      <c r="I715" s="10"/>
      <c r="J715" s="10"/>
    </row>
    <row r="716" spans="3:10" x14ac:dyDescent="0.25">
      <c r="C716" s="10"/>
      <c r="D716" s="10"/>
      <c r="E716" s="10"/>
      <c r="F716" s="10"/>
      <c r="G716" s="10"/>
      <c r="H716" s="10"/>
      <c r="I716" s="10"/>
      <c r="J716" s="10"/>
    </row>
    <row r="717" spans="3:10" x14ac:dyDescent="0.25">
      <c r="C717" s="10"/>
      <c r="D717" s="10"/>
      <c r="E717" s="10"/>
      <c r="F717" s="10"/>
      <c r="G717" s="10"/>
      <c r="H717" s="10"/>
      <c r="I717" s="10"/>
      <c r="J717" s="10"/>
    </row>
    <row r="718" spans="3:10" x14ac:dyDescent="0.25">
      <c r="C718" s="10"/>
      <c r="D718" s="10"/>
      <c r="E718" s="10"/>
      <c r="F718" s="10"/>
      <c r="G718" s="10"/>
      <c r="H718" s="10"/>
      <c r="I718" s="10"/>
      <c r="J718" s="10"/>
    </row>
    <row r="719" spans="3:10" x14ac:dyDescent="0.25">
      <c r="C719" s="10"/>
      <c r="D719" s="10"/>
      <c r="E719" s="10"/>
      <c r="F719" s="10"/>
      <c r="G719" s="10"/>
      <c r="H719" s="10"/>
      <c r="I719" s="10"/>
      <c r="J719" s="10"/>
    </row>
    <row r="720" spans="3:10" x14ac:dyDescent="0.25">
      <c r="C720" s="10"/>
      <c r="D720" s="10"/>
      <c r="E720" s="10"/>
      <c r="F720" s="10"/>
      <c r="G720" s="10"/>
      <c r="H720" s="10"/>
      <c r="I720" s="10"/>
      <c r="J720" s="10"/>
    </row>
    <row r="721" spans="3:10" x14ac:dyDescent="0.25">
      <c r="C721" s="10"/>
      <c r="D721" s="10"/>
      <c r="E721" s="10"/>
      <c r="F721" s="10"/>
      <c r="G721" s="10"/>
      <c r="H721" s="10"/>
      <c r="I721" s="10"/>
      <c r="J721" s="10"/>
    </row>
    <row r="722" spans="3:10" x14ac:dyDescent="0.25">
      <c r="C722" s="10"/>
      <c r="D722" s="10"/>
      <c r="E722" s="10"/>
      <c r="F722" s="10"/>
      <c r="G722" s="10"/>
      <c r="H722" s="10"/>
      <c r="I722" s="10"/>
      <c r="J722" s="10"/>
    </row>
    <row r="723" spans="3:10" x14ac:dyDescent="0.25">
      <c r="C723" s="10"/>
      <c r="D723" s="10"/>
      <c r="E723" s="10"/>
      <c r="F723" s="10"/>
      <c r="G723" s="10"/>
      <c r="H723" s="10"/>
      <c r="I723" s="10"/>
      <c r="J723" s="10"/>
    </row>
    <row r="724" spans="3:10" x14ac:dyDescent="0.25">
      <c r="C724" s="10"/>
      <c r="D724" s="10"/>
      <c r="E724" s="10"/>
      <c r="F724" s="10"/>
      <c r="G724" s="10"/>
      <c r="H724" s="10"/>
      <c r="I724" s="10"/>
      <c r="J724" s="10"/>
    </row>
    <row r="725" spans="3:10" x14ac:dyDescent="0.25">
      <c r="C725" s="10"/>
      <c r="D725" s="10"/>
      <c r="E725" s="10"/>
      <c r="F725" s="10"/>
      <c r="G725" s="10"/>
      <c r="H725" s="10"/>
      <c r="I725" s="10"/>
      <c r="J725" s="10"/>
    </row>
    <row r="726" spans="3:10" x14ac:dyDescent="0.25">
      <c r="C726" s="10"/>
      <c r="D726" s="10"/>
      <c r="E726" s="10"/>
      <c r="F726" s="10"/>
      <c r="G726" s="10"/>
      <c r="H726" s="10"/>
      <c r="I726" s="10"/>
      <c r="J726" s="10"/>
    </row>
    <row r="727" spans="3:10" x14ac:dyDescent="0.25">
      <c r="C727" s="10"/>
      <c r="D727" s="10"/>
      <c r="E727" s="10"/>
      <c r="F727" s="10"/>
      <c r="G727" s="10"/>
      <c r="H727" s="10"/>
      <c r="I727" s="10"/>
      <c r="J727" s="10"/>
    </row>
    <row r="728" spans="3:10" x14ac:dyDescent="0.25">
      <c r="C728" s="10"/>
      <c r="D728" s="10"/>
      <c r="E728" s="10"/>
      <c r="F728" s="10"/>
      <c r="G728" s="10"/>
      <c r="H728" s="10"/>
      <c r="I728" s="10"/>
      <c r="J728" s="10"/>
    </row>
    <row r="729" spans="3:10" x14ac:dyDescent="0.25">
      <c r="C729" s="10"/>
      <c r="D729" s="10"/>
      <c r="E729" s="10"/>
      <c r="F729" s="10"/>
      <c r="G729" s="10"/>
      <c r="H729" s="10"/>
      <c r="I729" s="10"/>
      <c r="J729" s="10"/>
    </row>
    <row r="730" spans="3:10" x14ac:dyDescent="0.25">
      <c r="C730" s="10"/>
      <c r="D730" s="10"/>
      <c r="E730" s="10"/>
      <c r="F730" s="10"/>
      <c r="G730" s="10"/>
      <c r="H730" s="10"/>
      <c r="I730" s="10"/>
      <c r="J730" s="10"/>
    </row>
    <row r="731" spans="3:10" x14ac:dyDescent="0.25">
      <c r="C731" s="10"/>
      <c r="D731" s="10"/>
      <c r="E731" s="10"/>
      <c r="F731" s="10"/>
      <c r="G731" s="10"/>
      <c r="H731" s="10"/>
      <c r="I731" s="10"/>
      <c r="J731" s="10"/>
    </row>
    <row r="732" spans="3:10" x14ac:dyDescent="0.25">
      <c r="C732" s="10"/>
      <c r="D732" s="10"/>
      <c r="E732" s="10"/>
      <c r="F732" s="10"/>
      <c r="G732" s="10"/>
      <c r="H732" s="10"/>
      <c r="I732" s="10"/>
      <c r="J732" s="10"/>
    </row>
    <row r="733" spans="3:10" x14ac:dyDescent="0.25">
      <c r="C733" s="10"/>
      <c r="D733" s="10"/>
      <c r="E733" s="10"/>
      <c r="F733" s="10"/>
      <c r="G733" s="10"/>
      <c r="H733" s="10"/>
      <c r="I733" s="10"/>
      <c r="J733" s="10"/>
    </row>
    <row r="734" spans="3:10" x14ac:dyDescent="0.25">
      <c r="C734" s="10"/>
      <c r="D734" s="10"/>
      <c r="E734" s="10"/>
      <c r="F734" s="10"/>
      <c r="G734" s="10"/>
      <c r="H734" s="10"/>
      <c r="I734" s="10"/>
      <c r="J734" s="10"/>
    </row>
    <row r="735" spans="3:10" x14ac:dyDescent="0.25">
      <c r="C735" s="10"/>
      <c r="D735" s="10"/>
      <c r="E735" s="10"/>
      <c r="F735" s="10"/>
      <c r="G735" s="10"/>
      <c r="H735" s="10"/>
      <c r="I735" s="10"/>
      <c r="J735" s="10"/>
    </row>
    <row r="736" spans="3:10" x14ac:dyDescent="0.25">
      <c r="C736" s="10"/>
      <c r="D736" s="10"/>
      <c r="E736" s="10"/>
      <c r="F736" s="10"/>
      <c r="G736" s="10"/>
      <c r="H736" s="10"/>
      <c r="I736" s="10"/>
      <c r="J736" s="10"/>
    </row>
    <row r="737" spans="3:10" x14ac:dyDescent="0.25">
      <c r="C737" s="10"/>
      <c r="D737" s="10"/>
      <c r="E737" s="10"/>
      <c r="F737" s="10"/>
      <c r="G737" s="10"/>
      <c r="H737" s="10"/>
      <c r="I737" s="10"/>
      <c r="J737" s="10"/>
    </row>
    <row r="738" spans="3:10" x14ac:dyDescent="0.25">
      <c r="C738" s="10"/>
      <c r="D738" s="10"/>
      <c r="E738" s="10"/>
      <c r="F738" s="10"/>
      <c r="G738" s="10"/>
      <c r="H738" s="10"/>
      <c r="I738" s="10"/>
      <c r="J738" s="10"/>
    </row>
    <row r="739" spans="3:10" x14ac:dyDescent="0.25">
      <c r="C739" s="10"/>
      <c r="D739" s="10"/>
      <c r="E739" s="10"/>
      <c r="F739" s="10"/>
      <c r="G739" s="10"/>
      <c r="H739" s="10"/>
      <c r="I739" s="10"/>
      <c r="J739" s="10"/>
    </row>
    <row r="740" spans="3:10" x14ac:dyDescent="0.25">
      <c r="C740" s="10"/>
      <c r="D740" s="10"/>
      <c r="E740" s="10"/>
      <c r="F740" s="10"/>
      <c r="G740" s="10"/>
      <c r="H740" s="10"/>
      <c r="I740" s="10"/>
      <c r="J740" s="10"/>
    </row>
    <row r="741" spans="3:10" x14ac:dyDescent="0.25">
      <c r="C741" s="10"/>
      <c r="D741" s="10"/>
      <c r="E741" s="10"/>
      <c r="F741" s="10"/>
      <c r="G741" s="10"/>
      <c r="H741" s="10"/>
      <c r="I741" s="10"/>
      <c r="J741" s="10"/>
    </row>
    <row r="742" spans="3:10" x14ac:dyDescent="0.25">
      <c r="C742" s="10"/>
      <c r="D742" s="10"/>
      <c r="E742" s="10"/>
      <c r="F742" s="10"/>
      <c r="G742" s="10"/>
      <c r="H742" s="10"/>
      <c r="I742" s="10"/>
      <c r="J742" s="10"/>
    </row>
    <row r="743" spans="3:10" x14ac:dyDescent="0.25">
      <c r="C743" s="10"/>
      <c r="D743" s="10"/>
      <c r="E743" s="10"/>
      <c r="F743" s="10"/>
      <c r="G743" s="10"/>
      <c r="H743" s="10"/>
      <c r="I743" s="10"/>
      <c r="J743" s="10"/>
    </row>
    <row r="744" spans="3:10" x14ac:dyDescent="0.25">
      <c r="C744" s="10"/>
      <c r="D744" s="10"/>
      <c r="E744" s="10"/>
      <c r="F744" s="10"/>
      <c r="G744" s="10"/>
      <c r="H744" s="10"/>
      <c r="I744" s="10"/>
      <c r="J744" s="10"/>
    </row>
    <row r="745" spans="3:10" x14ac:dyDescent="0.25">
      <c r="C745" s="10"/>
      <c r="D745" s="10"/>
      <c r="E745" s="10"/>
      <c r="F745" s="10"/>
      <c r="G745" s="10"/>
      <c r="H745" s="10"/>
      <c r="I745" s="10"/>
      <c r="J745" s="10"/>
    </row>
    <row r="746" spans="3:10" x14ac:dyDescent="0.25">
      <c r="C746" s="10"/>
      <c r="D746" s="10"/>
      <c r="E746" s="10"/>
      <c r="F746" s="10"/>
      <c r="G746" s="10"/>
      <c r="H746" s="10"/>
      <c r="I746" s="10"/>
      <c r="J746" s="10"/>
    </row>
    <row r="747" spans="3:10" x14ac:dyDescent="0.25">
      <c r="C747" s="10"/>
      <c r="D747" s="10"/>
      <c r="E747" s="10"/>
      <c r="F747" s="10"/>
      <c r="G747" s="10"/>
      <c r="H747" s="10"/>
      <c r="I747" s="10"/>
      <c r="J747" s="10"/>
    </row>
    <row r="748" spans="3:10" x14ac:dyDescent="0.25">
      <c r="C748" s="10"/>
      <c r="D748" s="10"/>
      <c r="E748" s="10"/>
      <c r="F748" s="10"/>
      <c r="G748" s="10"/>
      <c r="H748" s="10"/>
      <c r="I748" s="10"/>
      <c r="J748" s="10"/>
    </row>
    <row r="749" spans="3:10" x14ac:dyDescent="0.25">
      <c r="C749" s="10"/>
      <c r="D749" s="10"/>
      <c r="E749" s="10"/>
      <c r="F749" s="10"/>
      <c r="G749" s="10"/>
      <c r="H749" s="10"/>
      <c r="I749" s="10"/>
      <c r="J749" s="10"/>
    </row>
    <row r="750" spans="3:10" x14ac:dyDescent="0.25">
      <c r="C750" s="10"/>
      <c r="D750" s="10"/>
      <c r="E750" s="10"/>
      <c r="F750" s="10"/>
      <c r="G750" s="10"/>
      <c r="H750" s="10"/>
      <c r="I750" s="10"/>
      <c r="J750" s="10"/>
    </row>
    <row r="751" spans="3:10" x14ac:dyDescent="0.25">
      <c r="C751" s="10"/>
      <c r="D751" s="10"/>
      <c r="E751" s="10"/>
      <c r="F751" s="10"/>
      <c r="G751" s="10"/>
      <c r="H751" s="10"/>
      <c r="I751" s="10"/>
      <c r="J751" s="10"/>
    </row>
    <row r="752" spans="3:10" x14ac:dyDescent="0.25">
      <c r="C752" s="10"/>
      <c r="D752" s="10"/>
      <c r="E752" s="10"/>
      <c r="F752" s="10"/>
      <c r="G752" s="10"/>
      <c r="H752" s="10"/>
      <c r="I752" s="10"/>
      <c r="J752" s="10"/>
    </row>
    <row r="753" spans="3:10" x14ac:dyDescent="0.25">
      <c r="C753" s="10"/>
      <c r="D753" s="10"/>
      <c r="E753" s="10"/>
      <c r="F753" s="10"/>
      <c r="G753" s="10"/>
      <c r="H753" s="10"/>
      <c r="I753" s="10"/>
      <c r="J753" s="10"/>
    </row>
    <row r="754" spans="3:10" x14ac:dyDescent="0.25">
      <c r="C754" s="10"/>
      <c r="D754" s="10"/>
      <c r="E754" s="10"/>
      <c r="F754" s="10"/>
      <c r="G754" s="10"/>
      <c r="H754" s="10"/>
      <c r="I754" s="10"/>
      <c r="J754" s="10"/>
    </row>
    <row r="755" spans="3:10" x14ac:dyDescent="0.25">
      <c r="C755" s="10"/>
      <c r="D755" s="10"/>
      <c r="E755" s="10"/>
      <c r="F755" s="10"/>
      <c r="G755" s="10"/>
      <c r="H755" s="10"/>
      <c r="I755" s="10"/>
      <c r="J755" s="10"/>
    </row>
    <row r="756" spans="3:10" x14ac:dyDescent="0.25">
      <c r="C756" s="10"/>
      <c r="D756" s="10"/>
      <c r="E756" s="10"/>
      <c r="F756" s="10"/>
      <c r="G756" s="10"/>
      <c r="H756" s="10"/>
      <c r="I756" s="10"/>
      <c r="J756" s="10"/>
    </row>
    <row r="757" spans="3:10" x14ac:dyDescent="0.25">
      <c r="C757" s="10"/>
      <c r="D757" s="10"/>
      <c r="E757" s="10"/>
      <c r="F757" s="10"/>
      <c r="G757" s="10"/>
      <c r="H757" s="10"/>
      <c r="I757" s="10"/>
      <c r="J757" s="10"/>
    </row>
    <row r="758" spans="3:10" x14ac:dyDescent="0.25">
      <c r="C758" s="10"/>
      <c r="D758" s="10"/>
      <c r="E758" s="10"/>
      <c r="F758" s="10"/>
      <c r="G758" s="10"/>
      <c r="H758" s="10"/>
      <c r="I758" s="10"/>
      <c r="J758" s="10"/>
    </row>
    <row r="759" spans="3:10" x14ac:dyDescent="0.25">
      <c r="C759" s="10"/>
      <c r="D759" s="10"/>
      <c r="E759" s="10"/>
      <c r="F759" s="10"/>
      <c r="G759" s="10"/>
      <c r="H759" s="10"/>
      <c r="I759" s="10"/>
      <c r="J759" s="10"/>
    </row>
    <row r="760" spans="3:10" x14ac:dyDescent="0.25">
      <c r="C760" s="10"/>
      <c r="D760" s="10"/>
      <c r="E760" s="10"/>
      <c r="F760" s="10"/>
      <c r="G760" s="10"/>
      <c r="H760" s="10"/>
      <c r="I760" s="10"/>
      <c r="J760" s="10"/>
    </row>
    <row r="761" spans="3:10" x14ac:dyDescent="0.25">
      <c r="C761" s="10"/>
      <c r="D761" s="10"/>
      <c r="E761" s="10"/>
      <c r="F761" s="10"/>
      <c r="G761" s="10"/>
      <c r="H761" s="10"/>
      <c r="I761" s="10"/>
      <c r="J761" s="10"/>
    </row>
    <row r="762" spans="3:10" x14ac:dyDescent="0.25">
      <c r="C762" s="10"/>
      <c r="D762" s="10"/>
      <c r="E762" s="10"/>
      <c r="F762" s="10"/>
      <c r="G762" s="10"/>
      <c r="H762" s="10"/>
      <c r="I762" s="10"/>
      <c r="J762" s="10"/>
    </row>
    <row r="763" spans="3:10" x14ac:dyDescent="0.25">
      <c r="C763" s="10"/>
      <c r="D763" s="10"/>
      <c r="E763" s="10"/>
      <c r="F763" s="10"/>
      <c r="G763" s="10"/>
      <c r="H763" s="10"/>
      <c r="I763" s="10"/>
      <c r="J763" s="10"/>
    </row>
    <row r="764" spans="3:10" x14ac:dyDescent="0.25">
      <c r="C764" s="10"/>
      <c r="D764" s="10"/>
      <c r="E764" s="10"/>
      <c r="F764" s="10"/>
      <c r="G764" s="10"/>
      <c r="H764" s="10"/>
      <c r="I764" s="10"/>
      <c r="J764" s="10"/>
    </row>
    <row r="765" spans="3:10" x14ac:dyDescent="0.25">
      <c r="C765" s="10"/>
      <c r="D765" s="10"/>
      <c r="E765" s="10"/>
      <c r="F765" s="10"/>
      <c r="G765" s="10"/>
      <c r="H765" s="10"/>
      <c r="I765" s="10"/>
      <c r="J765" s="10"/>
    </row>
    <row r="766" spans="3:10" x14ac:dyDescent="0.25">
      <c r="C766" s="10"/>
      <c r="D766" s="10"/>
      <c r="E766" s="10"/>
      <c r="F766" s="10"/>
      <c r="G766" s="10"/>
      <c r="H766" s="10"/>
      <c r="I766" s="10"/>
      <c r="J766" s="10"/>
    </row>
    <row r="767" spans="3:10" x14ac:dyDescent="0.25">
      <c r="C767" s="10"/>
      <c r="D767" s="10"/>
      <c r="E767" s="10"/>
      <c r="F767" s="10"/>
      <c r="G767" s="10"/>
      <c r="H767" s="10"/>
      <c r="I767" s="10"/>
      <c r="J767" s="10"/>
    </row>
    <row r="768" spans="3:10" x14ac:dyDescent="0.25">
      <c r="C768" s="10"/>
      <c r="D768" s="10"/>
      <c r="E768" s="10"/>
      <c r="F768" s="10"/>
      <c r="G768" s="10"/>
      <c r="H768" s="10"/>
      <c r="I768" s="10"/>
      <c r="J768" s="10"/>
    </row>
    <row r="769" spans="3:10" x14ac:dyDescent="0.25">
      <c r="C769" s="10"/>
      <c r="D769" s="10"/>
      <c r="E769" s="10"/>
      <c r="F769" s="10"/>
      <c r="G769" s="10"/>
      <c r="H769" s="10"/>
      <c r="I769" s="10"/>
      <c r="J769" s="10"/>
    </row>
    <row r="770" spans="3:10" x14ac:dyDescent="0.25">
      <c r="C770" s="10"/>
      <c r="D770" s="10"/>
      <c r="E770" s="10"/>
      <c r="F770" s="10"/>
      <c r="G770" s="10"/>
      <c r="H770" s="10"/>
      <c r="I770" s="10"/>
      <c r="J770" s="10"/>
    </row>
    <row r="771" spans="3:10" x14ac:dyDescent="0.25">
      <c r="C771" s="10"/>
      <c r="D771" s="10"/>
      <c r="E771" s="10"/>
      <c r="F771" s="10"/>
      <c r="G771" s="10"/>
      <c r="H771" s="10"/>
      <c r="I771" s="10"/>
      <c r="J771" s="10"/>
    </row>
    <row r="772" spans="3:10" x14ac:dyDescent="0.25">
      <c r="C772" s="10"/>
      <c r="D772" s="10"/>
      <c r="E772" s="10"/>
      <c r="F772" s="10"/>
      <c r="G772" s="10"/>
      <c r="H772" s="10"/>
      <c r="I772" s="10"/>
      <c r="J772" s="10"/>
    </row>
    <row r="773" spans="3:10" x14ac:dyDescent="0.25">
      <c r="C773" s="10"/>
      <c r="D773" s="10"/>
      <c r="E773" s="10"/>
      <c r="F773" s="10"/>
      <c r="G773" s="10"/>
      <c r="H773" s="10"/>
      <c r="I773" s="10"/>
      <c r="J773" s="10"/>
    </row>
    <row r="774" spans="3:10" x14ac:dyDescent="0.25">
      <c r="C774" s="10"/>
      <c r="D774" s="10"/>
      <c r="E774" s="10"/>
      <c r="F774" s="10"/>
      <c r="G774" s="10"/>
      <c r="H774" s="10"/>
      <c r="I774" s="10"/>
      <c r="J774" s="10"/>
    </row>
    <row r="775" spans="3:10" x14ac:dyDescent="0.25">
      <c r="C775" s="10"/>
      <c r="D775" s="10"/>
      <c r="E775" s="10"/>
      <c r="F775" s="10"/>
      <c r="G775" s="10"/>
      <c r="H775" s="10"/>
      <c r="I775" s="10"/>
      <c r="J775" s="10"/>
    </row>
    <row r="776" spans="3:10" x14ac:dyDescent="0.25">
      <c r="C776" s="10"/>
      <c r="D776" s="10"/>
      <c r="E776" s="10"/>
      <c r="F776" s="10"/>
      <c r="G776" s="10"/>
      <c r="H776" s="10"/>
      <c r="I776" s="10"/>
      <c r="J776" s="10"/>
    </row>
    <row r="777" spans="3:10" x14ac:dyDescent="0.25">
      <c r="C777" s="10"/>
      <c r="D777" s="10"/>
      <c r="E777" s="10"/>
      <c r="F777" s="10"/>
      <c r="G777" s="10"/>
      <c r="H777" s="10"/>
      <c r="I777" s="10"/>
      <c r="J777" s="10"/>
    </row>
    <row r="778" spans="3:10" x14ac:dyDescent="0.25">
      <c r="C778" s="10"/>
      <c r="D778" s="10"/>
      <c r="E778" s="10"/>
      <c r="F778" s="10"/>
      <c r="G778" s="10"/>
      <c r="H778" s="10"/>
      <c r="I778" s="10"/>
      <c r="J778" s="10"/>
    </row>
    <row r="779" spans="3:10" x14ac:dyDescent="0.25">
      <c r="C779" s="10"/>
      <c r="D779" s="10"/>
      <c r="E779" s="10"/>
      <c r="F779" s="10"/>
      <c r="G779" s="10"/>
      <c r="H779" s="10"/>
      <c r="I779" s="10"/>
      <c r="J779" s="10"/>
    </row>
    <row r="780" spans="3:10" x14ac:dyDescent="0.25">
      <c r="C780" s="10"/>
      <c r="D780" s="10"/>
      <c r="E780" s="10"/>
      <c r="F780" s="10"/>
      <c r="G780" s="10"/>
      <c r="H780" s="10"/>
      <c r="I780" s="10"/>
      <c r="J780" s="10"/>
    </row>
    <row r="781" spans="3:10" x14ac:dyDescent="0.25">
      <c r="C781" s="10"/>
      <c r="D781" s="10"/>
      <c r="E781" s="10"/>
      <c r="F781" s="10"/>
      <c r="G781" s="10"/>
      <c r="H781" s="10"/>
      <c r="I781" s="10"/>
      <c r="J781" s="10"/>
    </row>
    <row r="782" spans="3:10" x14ac:dyDescent="0.25">
      <c r="C782" s="10"/>
      <c r="D782" s="10"/>
      <c r="E782" s="10"/>
      <c r="F782" s="10"/>
      <c r="G782" s="10"/>
      <c r="H782" s="10"/>
      <c r="I782" s="10"/>
      <c r="J782" s="10"/>
    </row>
    <row r="783" spans="3:10" x14ac:dyDescent="0.25">
      <c r="C783" s="10"/>
      <c r="D783" s="10"/>
      <c r="E783" s="10"/>
      <c r="F783" s="10"/>
      <c r="G783" s="10"/>
      <c r="H783" s="10"/>
      <c r="I783" s="10"/>
      <c r="J783" s="10"/>
    </row>
    <row r="784" spans="3:10" x14ac:dyDescent="0.25">
      <c r="C784" s="10"/>
      <c r="D784" s="10"/>
      <c r="E784" s="10"/>
      <c r="F784" s="10"/>
      <c r="G784" s="10"/>
      <c r="H784" s="10"/>
      <c r="I784" s="10"/>
      <c r="J784" s="10"/>
    </row>
    <row r="785" spans="3:10" x14ac:dyDescent="0.25">
      <c r="C785" s="10"/>
      <c r="D785" s="10"/>
      <c r="E785" s="10"/>
      <c r="F785" s="10"/>
      <c r="G785" s="10"/>
      <c r="H785" s="10"/>
      <c r="I785" s="10"/>
      <c r="J785" s="10"/>
    </row>
    <row r="786" spans="3:10" x14ac:dyDescent="0.25">
      <c r="C786" s="10"/>
      <c r="D786" s="10"/>
      <c r="E786" s="10"/>
      <c r="F786" s="10"/>
      <c r="G786" s="10"/>
      <c r="H786" s="10"/>
      <c r="I786" s="10"/>
      <c r="J786" s="10"/>
    </row>
    <row r="787" spans="3:10" x14ac:dyDescent="0.25">
      <c r="C787" s="10"/>
      <c r="D787" s="10"/>
      <c r="E787" s="10"/>
      <c r="F787" s="10"/>
      <c r="G787" s="10"/>
      <c r="H787" s="10"/>
      <c r="I787" s="10"/>
      <c r="J787" s="10"/>
    </row>
    <row r="788" spans="3:10" x14ac:dyDescent="0.25">
      <c r="C788" s="10"/>
      <c r="D788" s="10"/>
      <c r="E788" s="10"/>
      <c r="F788" s="10"/>
      <c r="G788" s="10"/>
      <c r="H788" s="10"/>
      <c r="I788" s="10"/>
      <c r="J788" s="10"/>
    </row>
    <row r="789" spans="3:10" x14ac:dyDescent="0.25">
      <c r="C789" s="10"/>
      <c r="D789" s="10"/>
      <c r="E789" s="10"/>
      <c r="F789" s="10"/>
      <c r="G789" s="10"/>
      <c r="H789" s="10"/>
      <c r="I789" s="10"/>
      <c r="J789" s="10"/>
    </row>
    <row r="790" spans="3:10" x14ac:dyDescent="0.25">
      <c r="C790" s="10"/>
      <c r="D790" s="10"/>
      <c r="E790" s="10"/>
      <c r="F790" s="10"/>
      <c r="G790" s="10"/>
      <c r="H790" s="10"/>
      <c r="I790" s="10"/>
      <c r="J790" s="10"/>
    </row>
    <row r="791" spans="3:10" x14ac:dyDescent="0.25">
      <c r="C791" s="10"/>
      <c r="D791" s="10"/>
      <c r="E791" s="10"/>
      <c r="F791" s="10"/>
      <c r="G791" s="10"/>
      <c r="H791" s="10"/>
      <c r="I791" s="10"/>
      <c r="J791" s="10"/>
    </row>
    <row r="792" spans="3:10" x14ac:dyDescent="0.25">
      <c r="C792" s="10"/>
      <c r="D792" s="10"/>
      <c r="E792" s="10"/>
      <c r="F792" s="10"/>
      <c r="G792" s="10"/>
      <c r="H792" s="10"/>
      <c r="I792" s="10"/>
      <c r="J792" s="10"/>
    </row>
    <row r="793" spans="3:10" x14ac:dyDescent="0.25">
      <c r="C793" s="10"/>
      <c r="D793" s="10"/>
      <c r="E793" s="10"/>
      <c r="F793" s="10"/>
      <c r="G793" s="10"/>
      <c r="H793" s="10"/>
      <c r="I793" s="10"/>
      <c r="J793" s="10"/>
    </row>
    <row r="794" spans="3:10" x14ac:dyDescent="0.25">
      <c r="C794" s="10"/>
      <c r="D794" s="10"/>
      <c r="E794" s="10"/>
      <c r="F794" s="10"/>
      <c r="G794" s="10"/>
      <c r="H794" s="10"/>
      <c r="I794" s="10"/>
      <c r="J794" s="10"/>
    </row>
    <row r="795" spans="3:10" x14ac:dyDescent="0.25">
      <c r="C795" s="10"/>
      <c r="D795" s="10"/>
      <c r="E795" s="10"/>
      <c r="F795" s="10"/>
      <c r="G795" s="10"/>
      <c r="H795" s="10"/>
      <c r="I795" s="10"/>
      <c r="J795" s="10"/>
    </row>
    <row r="796" spans="3:10" x14ac:dyDescent="0.25">
      <c r="C796" s="10"/>
      <c r="D796" s="10"/>
      <c r="E796" s="10"/>
      <c r="F796" s="10"/>
      <c r="G796" s="10"/>
      <c r="H796" s="10"/>
      <c r="I796" s="10"/>
      <c r="J796" s="10"/>
    </row>
    <row r="797" spans="3:10" x14ac:dyDescent="0.25">
      <c r="C797" s="10"/>
      <c r="D797" s="10"/>
      <c r="E797" s="10"/>
      <c r="F797" s="10"/>
      <c r="G797" s="10"/>
      <c r="H797" s="10"/>
      <c r="I797" s="10"/>
      <c r="J797" s="10"/>
    </row>
    <row r="798" spans="3:10" x14ac:dyDescent="0.25">
      <c r="C798" s="10"/>
      <c r="D798" s="10"/>
      <c r="E798" s="10"/>
      <c r="F798" s="10"/>
      <c r="G798" s="10"/>
      <c r="H798" s="10"/>
      <c r="I798" s="10"/>
      <c r="J798" s="10"/>
    </row>
    <row r="799" spans="3:10" x14ac:dyDescent="0.25">
      <c r="C799" s="10"/>
      <c r="D799" s="10"/>
      <c r="E799" s="10"/>
      <c r="F799" s="10"/>
      <c r="G799" s="10"/>
      <c r="H799" s="10"/>
      <c r="I799" s="10"/>
      <c r="J799" s="10"/>
    </row>
    <row r="800" spans="3:10" x14ac:dyDescent="0.25">
      <c r="C800" s="10"/>
      <c r="D800" s="10"/>
      <c r="E800" s="10"/>
      <c r="F800" s="10"/>
      <c r="G800" s="10"/>
      <c r="H800" s="10"/>
      <c r="I800" s="10"/>
      <c r="J800" s="10"/>
    </row>
    <row r="801" spans="3:10" x14ac:dyDescent="0.25">
      <c r="C801" s="10"/>
      <c r="D801" s="10"/>
      <c r="E801" s="10"/>
      <c r="F801" s="10"/>
      <c r="G801" s="10"/>
      <c r="H801" s="10"/>
      <c r="I801" s="10"/>
      <c r="J801" s="10"/>
    </row>
    <row r="802" spans="3:10" x14ac:dyDescent="0.25">
      <c r="C802" s="10"/>
      <c r="D802" s="10"/>
      <c r="E802" s="10"/>
      <c r="F802" s="10"/>
      <c r="G802" s="10"/>
      <c r="H802" s="10"/>
      <c r="I802" s="10"/>
      <c r="J802" s="10"/>
    </row>
    <row r="803" spans="3:10" x14ac:dyDescent="0.25">
      <c r="C803" s="10"/>
      <c r="D803" s="10"/>
      <c r="E803" s="10"/>
      <c r="F803" s="10"/>
      <c r="G803" s="10"/>
      <c r="H803" s="10"/>
      <c r="I803" s="10"/>
      <c r="J803" s="10"/>
    </row>
    <row r="804" spans="3:10" x14ac:dyDescent="0.25">
      <c r="C804" s="10"/>
      <c r="D804" s="10"/>
      <c r="E804" s="10"/>
      <c r="F804" s="10"/>
      <c r="G804" s="10"/>
      <c r="H804" s="10"/>
      <c r="I804" s="10"/>
      <c r="J804" s="10"/>
    </row>
    <row r="805" spans="3:10" x14ac:dyDescent="0.25">
      <c r="C805" s="10"/>
      <c r="D805" s="10"/>
      <c r="E805" s="10"/>
      <c r="F805" s="10"/>
      <c r="G805" s="10"/>
      <c r="H805" s="10"/>
      <c r="I805" s="10"/>
      <c r="J805" s="10"/>
    </row>
    <row r="806" spans="3:10" x14ac:dyDescent="0.25">
      <c r="C806" s="10"/>
      <c r="D806" s="10"/>
      <c r="E806" s="10"/>
      <c r="F806" s="10"/>
      <c r="G806" s="10"/>
      <c r="H806" s="10"/>
      <c r="I806" s="10"/>
      <c r="J806" s="10"/>
    </row>
    <row r="807" spans="3:10" x14ac:dyDescent="0.25">
      <c r="C807" s="10"/>
      <c r="D807" s="10"/>
      <c r="E807" s="10"/>
      <c r="F807" s="10"/>
      <c r="G807" s="10"/>
      <c r="H807" s="10"/>
      <c r="I807" s="10"/>
      <c r="J807" s="10"/>
    </row>
    <row r="808" spans="3:10" x14ac:dyDescent="0.25">
      <c r="C808" s="10"/>
      <c r="D808" s="10"/>
      <c r="E808" s="10"/>
      <c r="F808" s="10"/>
      <c r="G808" s="10"/>
      <c r="H808" s="10"/>
      <c r="I808" s="10"/>
      <c r="J808" s="10"/>
    </row>
    <row r="809" spans="3:10" x14ac:dyDescent="0.25">
      <c r="C809" s="10"/>
      <c r="D809" s="10"/>
      <c r="E809" s="10"/>
      <c r="F809" s="10"/>
      <c r="G809" s="10"/>
      <c r="H809" s="10"/>
      <c r="I809" s="10"/>
      <c r="J809" s="10"/>
    </row>
    <row r="810" spans="3:10" x14ac:dyDescent="0.25">
      <c r="C810" s="10"/>
      <c r="D810" s="10"/>
      <c r="E810" s="10"/>
      <c r="F810" s="10"/>
      <c r="G810" s="10"/>
      <c r="H810" s="10"/>
      <c r="I810" s="10"/>
      <c r="J810" s="10"/>
    </row>
    <row r="811" spans="3:10" x14ac:dyDescent="0.25">
      <c r="C811" s="10"/>
      <c r="D811" s="10"/>
      <c r="E811" s="10"/>
      <c r="F811" s="10"/>
      <c r="G811" s="10"/>
      <c r="H811" s="10"/>
      <c r="I811" s="10"/>
      <c r="J811" s="10"/>
    </row>
    <row r="812" spans="3:10" x14ac:dyDescent="0.25">
      <c r="C812" s="10"/>
      <c r="D812" s="10"/>
      <c r="E812" s="10"/>
      <c r="F812" s="10"/>
      <c r="G812" s="10"/>
      <c r="H812" s="10"/>
      <c r="I812" s="10"/>
      <c r="J812" s="10"/>
    </row>
    <row r="813" spans="3:10" x14ac:dyDescent="0.25">
      <c r="C813" s="10"/>
      <c r="D813" s="10"/>
      <c r="E813" s="10"/>
      <c r="F813" s="10"/>
      <c r="G813" s="10"/>
      <c r="H813" s="10"/>
      <c r="I813" s="10"/>
      <c r="J813" s="10"/>
    </row>
    <row r="814" spans="3:10" x14ac:dyDescent="0.25">
      <c r="C814" s="10"/>
      <c r="D814" s="10"/>
      <c r="E814" s="10"/>
      <c r="F814" s="10"/>
      <c r="G814" s="10"/>
      <c r="H814" s="10"/>
      <c r="I814" s="10"/>
      <c r="J814" s="10"/>
    </row>
    <row r="815" spans="3:10" x14ac:dyDescent="0.25">
      <c r="C815" s="10"/>
      <c r="D815" s="10"/>
      <c r="E815" s="10"/>
      <c r="F815" s="10"/>
      <c r="G815" s="10"/>
      <c r="H815" s="10"/>
      <c r="I815" s="10"/>
      <c r="J815" s="10"/>
    </row>
    <row r="816" spans="3:10" x14ac:dyDescent="0.25">
      <c r="C816" s="10"/>
      <c r="D816" s="10"/>
      <c r="E816" s="10"/>
      <c r="F816" s="10"/>
      <c r="G816" s="10"/>
      <c r="H816" s="10"/>
      <c r="I816" s="10"/>
      <c r="J816" s="10"/>
    </row>
    <row r="817" spans="3:10" x14ac:dyDescent="0.25">
      <c r="C817" s="10"/>
      <c r="D817" s="10"/>
      <c r="E817" s="10"/>
      <c r="F817" s="10"/>
      <c r="G817" s="10"/>
      <c r="H817" s="10"/>
      <c r="I817" s="10"/>
      <c r="J817" s="10"/>
    </row>
    <row r="818" spans="3:10" x14ac:dyDescent="0.25">
      <c r="C818" s="10"/>
      <c r="D818" s="10"/>
      <c r="E818" s="10"/>
      <c r="F818" s="10"/>
      <c r="G818" s="10"/>
      <c r="H818" s="10"/>
      <c r="I818" s="10"/>
      <c r="J818" s="10"/>
    </row>
    <row r="819" spans="3:10" x14ac:dyDescent="0.25">
      <c r="C819" s="10"/>
      <c r="D819" s="10"/>
      <c r="E819" s="10"/>
      <c r="F819" s="10"/>
      <c r="G819" s="10"/>
      <c r="H819" s="10"/>
      <c r="I819" s="10"/>
      <c r="J819" s="10"/>
    </row>
    <row r="820" spans="3:10" x14ac:dyDescent="0.25">
      <c r="C820" s="10"/>
      <c r="D820" s="10"/>
      <c r="E820" s="10"/>
      <c r="F820" s="10"/>
      <c r="G820" s="10"/>
      <c r="H820" s="10"/>
      <c r="I820" s="10"/>
      <c r="J820" s="10"/>
    </row>
    <row r="821" spans="3:10" x14ac:dyDescent="0.25">
      <c r="C821" s="10"/>
      <c r="D821" s="10"/>
      <c r="E821" s="10"/>
      <c r="F821" s="10"/>
      <c r="G821" s="10"/>
      <c r="H821" s="10"/>
      <c r="I821" s="10"/>
      <c r="J821" s="10"/>
    </row>
    <row r="822" spans="3:10" x14ac:dyDescent="0.25">
      <c r="C822" s="10"/>
      <c r="D822" s="10"/>
      <c r="E822" s="10"/>
      <c r="F822" s="10"/>
      <c r="G822" s="10"/>
      <c r="H822" s="10"/>
      <c r="I822" s="10"/>
      <c r="J822" s="10"/>
    </row>
    <row r="823" spans="3:10" x14ac:dyDescent="0.25">
      <c r="C823" s="10"/>
      <c r="D823" s="10"/>
      <c r="E823" s="10"/>
      <c r="F823" s="10"/>
      <c r="G823" s="10"/>
      <c r="H823" s="10"/>
      <c r="I823" s="10"/>
      <c r="J823" s="10"/>
    </row>
    <row r="824" spans="3:10" x14ac:dyDescent="0.25">
      <c r="C824" s="10"/>
      <c r="D824" s="10"/>
      <c r="E824" s="10"/>
      <c r="F824" s="10"/>
      <c r="G824" s="10"/>
      <c r="H824" s="10"/>
      <c r="I824" s="10"/>
      <c r="J824" s="10"/>
    </row>
    <row r="825" spans="3:10" x14ac:dyDescent="0.25">
      <c r="C825" s="10"/>
      <c r="D825" s="10"/>
      <c r="E825" s="10"/>
      <c r="F825" s="10"/>
      <c r="G825" s="10"/>
      <c r="H825" s="10"/>
      <c r="I825" s="10"/>
      <c r="J825" s="10"/>
    </row>
    <row r="826" spans="3:10" x14ac:dyDescent="0.25">
      <c r="C826" s="10"/>
      <c r="D826" s="10"/>
      <c r="E826" s="10"/>
      <c r="F826" s="10"/>
      <c r="G826" s="10"/>
      <c r="H826" s="10"/>
      <c r="I826" s="10"/>
      <c r="J826" s="10"/>
    </row>
    <row r="827" spans="3:10" x14ac:dyDescent="0.25">
      <c r="C827" s="10"/>
      <c r="D827" s="10"/>
      <c r="E827" s="10"/>
      <c r="F827" s="10"/>
      <c r="G827" s="10"/>
      <c r="H827" s="10"/>
      <c r="I827" s="10"/>
      <c r="J827" s="10"/>
    </row>
    <row r="828" spans="3:10" x14ac:dyDescent="0.25">
      <c r="C828" s="10"/>
      <c r="D828" s="10"/>
      <c r="E828" s="10"/>
      <c r="F828" s="10"/>
      <c r="G828" s="10"/>
      <c r="H828" s="10"/>
      <c r="I828" s="10"/>
      <c r="J828" s="10"/>
    </row>
    <row r="829" spans="3:10" x14ac:dyDescent="0.25">
      <c r="C829" s="10"/>
      <c r="D829" s="10"/>
      <c r="E829" s="10"/>
      <c r="F829" s="10"/>
      <c r="G829" s="10"/>
      <c r="H829" s="10"/>
      <c r="I829" s="10"/>
      <c r="J829" s="10"/>
    </row>
    <row r="830" spans="3:10" x14ac:dyDescent="0.25">
      <c r="C830" s="10"/>
      <c r="D830" s="10"/>
      <c r="E830" s="10"/>
      <c r="F830" s="10"/>
      <c r="G830" s="10"/>
      <c r="H830" s="10"/>
      <c r="I830" s="10"/>
      <c r="J830" s="10"/>
    </row>
    <row r="831" spans="3:10" x14ac:dyDescent="0.25">
      <c r="C831" s="10"/>
      <c r="D831" s="10"/>
      <c r="E831" s="10"/>
      <c r="F831" s="10"/>
      <c r="G831" s="10"/>
      <c r="H831" s="10"/>
      <c r="I831" s="10"/>
      <c r="J831" s="10"/>
    </row>
    <row r="832" spans="3:10" x14ac:dyDescent="0.25">
      <c r="C832" s="10"/>
      <c r="D832" s="10"/>
      <c r="E832" s="10"/>
      <c r="F832" s="10"/>
      <c r="G832" s="10"/>
      <c r="H832" s="10"/>
      <c r="I832" s="10"/>
      <c r="J832" s="10"/>
    </row>
    <row r="833" spans="3:10" x14ac:dyDescent="0.25">
      <c r="C833" s="10"/>
      <c r="D833" s="10"/>
      <c r="E833" s="10"/>
      <c r="F833" s="10"/>
      <c r="G833" s="10"/>
      <c r="H833" s="10"/>
      <c r="I833" s="10"/>
      <c r="J833" s="10"/>
    </row>
    <row r="834" spans="3:10" x14ac:dyDescent="0.25">
      <c r="C834" s="10"/>
      <c r="D834" s="10"/>
      <c r="E834" s="10"/>
      <c r="F834" s="10"/>
      <c r="G834" s="10"/>
      <c r="H834" s="10"/>
      <c r="I834" s="10"/>
      <c r="J834" s="10"/>
    </row>
    <row r="835" spans="3:10" x14ac:dyDescent="0.25">
      <c r="C835" s="10"/>
      <c r="D835" s="10"/>
      <c r="E835" s="10"/>
      <c r="F835" s="10"/>
      <c r="G835" s="10"/>
      <c r="H835" s="10"/>
      <c r="I835" s="10"/>
      <c r="J835" s="10"/>
    </row>
    <row r="836" spans="3:10" x14ac:dyDescent="0.25">
      <c r="C836" s="10"/>
      <c r="D836" s="10"/>
      <c r="E836" s="10"/>
      <c r="F836" s="10"/>
      <c r="G836" s="10"/>
      <c r="H836" s="10"/>
      <c r="I836" s="10"/>
      <c r="J836" s="10"/>
    </row>
    <row r="837" spans="3:10" x14ac:dyDescent="0.25">
      <c r="C837" s="10"/>
      <c r="D837" s="10"/>
      <c r="E837" s="10"/>
      <c r="F837" s="10"/>
      <c r="G837" s="10"/>
      <c r="H837" s="10"/>
      <c r="I837" s="10"/>
      <c r="J837" s="10"/>
    </row>
    <row r="838" spans="3:10" x14ac:dyDescent="0.25">
      <c r="C838" s="10"/>
      <c r="D838" s="10"/>
      <c r="E838" s="10"/>
      <c r="F838" s="10"/>
      <c r="G838" s="10"/>
      <c r="H838" s="10"/>
      <c r="I838" s="10"/>
      <c r="J838" s="10"/>
    </row>
    <row r="839" spans="3:10" x14ac:dyDescent="0.25">
      <c r="C839" s="10"/>
      <c r="D839" s="10"/>
      <c r="E839" s="10"/>
      <c r="F839" s="10"/>
      <c r="G839" s="10"/>
      <c r="H839" s="10"/>
      <c r="I839" s="10"/>
      <c r="J839" s="10"/>
    </row>
    <row r="840" spans="3:10" x14ac:dyDescent="0.25">
      <c r="C840" s="10"/>
      <c r="D840" s="10"/>
      <c r="E840" s="10"/>
      <c r="F840" s="10"/>
      <c r="G840" s="10"/>
      <c r="H840" s="10"/>
      <c r="I840" s="10"/>
      <c r="J840" s="10"/>
    </row>
    <row r="841" spans="3:10" x14ac:dyDescent="0.25">
      <c r="C841" s="10"/>
      <c r="D841" s="10"/>
      <c r="E841" s="10"/>
      <c r="F841" s="10"/>
      <c r="G841" s="10"/>
      <c r="H841" s="10"/>
      <c r="I841" s="10"/>
      <c r="J841" s="10"/>
    </row>
    <row r="842" spans="3:10" x14ac:dyDescent="0.25">
      <c r="C842" s="10"/>
      <c r="D842" s="10"/>
      <c r="E842" s="10"/>
      <c r="F842" s="10"/>
      <c r="G842" s="10"/>
      <c r="H842" s="10"/>
      <c r="I842" s="10"/>
      <c r="J842" s="10"/>
    </row>
    <row r="843" spans="3:10" x14ac:dyDescent="0.25">
      <c r="C843" s="10"/>
      <c r="D843" s="10"/>
      <c r="E843" s="10"/>
      <c r="F843" s="10"/>
      <c r="G843" s="10"/>
      <c r="H843" s="10"/>
      <c r="I843" s="10"/>
      <c r="J843" s="10"/>
    </row>
    <row r="844" spans="3:10" x14ac:dyDescent="0.25">
      <c r="C844" s="10"/>
      <c r="D844" s="10"/>
      <c r="E844" s="10"/>
      <c r="F844" s="10"/>
      <c r="G844" s="10"/>
      <c r="H844" s="10"/>
      <c r="I844" s="10"/>
      <c r="J844" s="10"/>
    </row>
    <row r="845" spans="3:10" x14ac:dyDescent="0.25">
      <c r="C845" s="10"/>
      <c r="D845" s="10"/>
      <c r="E845" s="10"/>
      <c r="F845" s="10"/>
      <c r="G845" s="10"/>
      <c r="H845" s="10"/>
      <c r="I845" s="10"/>
      <c r="J845" s="10"/>
    </row>
    <row r="846" spans="3:10" x14ac:dyDescent="0.25">
      <c r="C846" s="10"/>
      <c r="D846" s="10"/>
      <c r="E846" s="10"/>
      <c r="F846" s="10"/>
      <c r="G846" s="10"/>
      <c r="H846" s="10"/>
      <c r="I846" s="10"/>
      <c r="J846" s="10"/>
    </row>
    <row r="847" spans="3:10" x14ac:dyDescent="0.25">
      <c r="C847" s="10"/>
      <c r="D847" s="10"/>
      <c r="E847" s="10"/>
      <c r="F847" s="10"/>
      <c r="G847" s="10"/>
      <c r="H847" s="10"/>
      <c r="I847" s="10"/>
      <c r="J847" s="10"/>
    </row>
    <row r="848" spans="3:10" x14ac:dyDescent="0.25">
      <c r="C848" s="10"/>
      <c r="D848" s="10"/>
      <c r="E848" s="10"/>
      <c r="F848" s="10"/>
      <c r="G848" s="10"/>
      <c r="H848" s="10"/>
      <c r="I848" s="10"/>
      <c r="J848" s="10"/>
    </row>
    <row r="849" spans="3:10" x14ac:dyDescent="0.25">
      <c r="C849" s="10"/>
      <c r="D849" s="10"/>
      <c r="E849" s="10"/>
      <c r="F849" s="10"/>
      <c r="G849" s="10"/>
      <c r="H849" s="10"/>
      <c r="I849" s="10"/>
      <c r="J849" s="10"/>
    </row>
    <row r="850" spans="3:10" x14ac:dyDescent="0.25">
      <c r="C850" s="10"/>
      <c r="D850" s="10"/>
      <c r="E850" s="10"/>
      <c r="F850" s="10"/>
      <c r="G850" s="10"/>
      <c r="H850" s="10"/>
      <c r="I850" s="10"/>
      <c r="J850" s="10"/>
    </row>
    <row r="851" spans="3:10" x14ac:dyDescent="0.25">
      <c r="C851" s="10"/>
      <c r="D851" s="10"/>
      <c r="E851" s="10"/>
      <c r="F851" s="10"/>
      <c r="G851" s="10"/>
      <c r="H851" s="10"/>
      <c r="I851" s="10"/>
      <c r="J851" s="10"/>
    </row>
    <row r="852" spans="3:10" x14ac:dyDescent="0.25">
      <c r="C852" s="10"/>
      <c r="D852" s="10"/>
      <c r="E852" s="10"/>
      <c r="F852" s="10"/>
      <c r="G852" s="10"/>
      <c r="H852" s="10"/>
      <c r="I852" s="10"/>
      <c r="J852" s="10"/>
    </row>
    <row r="853" spans="3:10" x14ac:dyDescent="0.25">
      <c r="C853" s="10"/>
      <c r="D853" s="10"/>
      <c r="E853" s="10"/>
      <c r="F853" s="10"/>
      <c r="G853" s="10"/>
      <c r="H853" s="10"/>
      <c r="I853" s="10"/>
      <c r="J853" s="10"/>
    </row>
    <row r="854" spans="3:10" x14ac:dyDescent="0.25">
      <c r="C854" s="10"/>
      <c r="D854" s="10"/>
      <c r="E854" s="10"/>
      <c r="F854" s="10"/>
      <c r="G854" s="10"/>
      <c r="H854" s="10"/>
      <c r="I854" s="10"/>
      <c r="J854" s="10"/>
    </row>
    <row r="855" spans="3:10" x14ac:dyDescent="0.25">
      <c r="C855" s="10"/>
      <c r="D855" s="10"/>
      <c r="E855" s="10"/>
      <c r="F855" s="10"/>
      <c r="G855" s="10"/>
      <c r="H855" s="10"/>
      <c r="I855" s="10"/>
      <c r="J855" s="10"/>
    </row>
    <row r="856" spans="3:10" x14ac:dyDescent="0.25">
      <c r="C856" s="10"/>
      <c r="D856" s="10"/>
      <c r="E856" s="10"/>
      <c r="F856" s="10"/>
      <c r="G856" s="10"/>
      <c r="H856" s="10"/>
      <c r="I856" s="10"/>
      <c r="J856" s="10"/>
    </row>
    <row r="857" spans="3:10" x14ac:dyDescent="0.25">
      <c r="C857" s="10"/>
      <c r="D857" s="10"/>
      <c r="E857" s="10"/>
      <c r="F857" s="10"/>
      <c r="G857" s="10"/>
      <c r="H857" s="10"/>
      <c r="I857" s="10"/>
      <c r="J857" s="10"/>
    </row>
    <row r="858" spans="3:10" x14ac:dyDescent="0.25">
      <c r="C858" s="10"/>
      <c r="D858" s="10"/>
      <c r="E858" s="10"/>
      <c r="F858" s="10"/>
      <c r="G858" s="10"/>
      <c r="H858" s="10"/>
      <c r="I858" s="10"/>
      <c r="J858" s="10"/>
    </row>
    <row r="859" spans="3:10" x14ac:dyDescent="0.25">
      <c r="C859" s="10"/>
      <c r="D859" s="10"/>
      <c r="E859" s="10"/>
      <c r="F859" s="10"/>
      <c r="G859" s="10"/>
      <c r="H859" s="10"/>
      <c r="I859" s="10"/>
      <c r="J859" s="10"/>
    </row>
    <row r="860" spans="3:10" x14ac:dyDescent="0.25">
      <c r="C860" s="10"/>
      <c r="D860" s="10"/>
      <c r="E860" s="10"/>
      <c r="F860" s="10"/>
      <c r="G860" s="10"/>
      <c r="H860" s="10"/>
      <c r="I860" s="10"/>
      <c r="J860" s="10"/>
    </row>
    <row r="861" spans="3:10" x14ac:dyDescent="0.25">
      <c r="C861" s="10"/>
      <c r="D861" s="10"/>
      <c r="E861" s="10"/>
      <c r="F861" s="10"/>
      <c r="G861" s="10"/>
      <c r="H861" s="10"/>
      <c r="I861" s="10"/>
      <c r="J861" s="10"/>
    </row>
    <row r="862" spans="3:10" x14ac:dyDescent="0.25">
      <c r="C862" s="10"/>
      <c r="D862" s="10"/>
      <c r="E862" s="10"/>
      <c r="F862" s="10"/>
      <c r="G862" s="10"/>
      <c r="H862" s="10"/>
      <c r="I862" s="10"/>
      <c r="J862" s="10"/>
    </row>
    <row r="863" spans="3:10" x14ac:dyDescent="0.25">
      <c r="C863" s="10"/>
      <c r="D863" s="10"/>
      <c r="E863" s="10"/>
      <c r="F863" s="10"/>
      <c r="G863" s="10"/>
      <c r="H863" s="10"/>
      <c r="I863" s="10"/>
      <c r="J863" s="10"/>
    </row>
    <row r="864" spans="3:10" x14ac:dyDescent="0.25">
      <c r="C864" s="10"/>
      <c r="D864" s="10"/>
      <c r="E864" s="10"/>
      <c r="F864" s="10"/>
      <c r="G864" s="10"/>
      <c r="H864" s="10"/>
      <c r="I864" s="10"/>
      <c r="J864" s="10"/>
    </row>
    <row r="865" spans="3:10" x14ac:dyDescent="0.25">
      <c r="C865" s="10"/>
      <c r="D865" s="10"/>
      <c r="E865" s="10"/>
      <c r="F865" s="10"/>
      <c r="G865" s="10"/>
      <c r="H865" s="10"/>
      <c r="I865" s="10"/>
      <c r="J865" s="10"/>
    </row>
    <row r="866" spans="3:10" x14ac:dyDescent="0.25">
      <c r="C866" s="10"/>
      <c r="D866" s="10"/>
      <c r="E866" s="10"/>
      <c r="F866" s="10"/>
      <c r="G866" s="10"/>
      <c r="H866" s="10"/>
      <c r="I866" s="10"/>
      <c r="J866" s="10"/>
    </row>
    <row r="867" spans="3:10" x14ac:dyDescent="0.25">
      <c r="C867" s="10"/>
      <c r="D867" s="10"/>
      <c r="E867" s="10"/>
      <c r="F867" s="10"/>
      <c r="G867" s="10"/>
      <c r="H867" s="10"/>
      <c r="I867" s="10"/>
      <c r="J867" s="10"/>
    </row>
    <row r="868" spans="3:10" x14ac:dyDescent="0.25">
      <c r="C868" s="10"/>
      <c r="D868" s="10"/>
      <c r="E868" s="10"/>
      <c r="F868" s="10"/>
      <c r="G868" s="10"/>
      <c r="H868" s="10"/>
      <c r="I868" s="10"/>
      <c r="J868" s="10"/>
    </row>
    <row r="869" spans="3:10" x14ac:dyDescent="0.25">
      <c r="C869" s="10"/>
      <c r="D869" s="10"/>
      <c r="E869" s="10"/>
      <c r="F869" s="10"/>
      <c r="G869" s="10"/>
      <c r="H869" s="10"/>
      <c r="I869" s="10"/>
      <c r="J869" s="10"/>
    </row>
    <row r="870" spans="3:10" x14ac:dyDescent="0.25">
      <c r="C870" s="10"/>
      <c r="D870" s="10"/>
      <c r="E870" s="10"/>
      <c r="F870" s="10"/>
      <c r="G870" s="10"/>
      <c r="H870" s="10"/>
      <c r="I870" s="10"/>
      <c r="J870" s="10"/>
    </row>
    <row r="871" spans="3:10" x14ac:dyDescent="0.25">
      <c r="C871" s="10"/>
      <c r="D871" s="10"/>
      <c r="E871" s="10"/>
      <c r="F871" s="10"/>
      <c r="G871" s="10"/>
      <c r="H871" s="10"/>
      <c r="I871" s="10"/>
      <c r="J871" s="10"/>
    </row>
    <row r="872" spans="3:10" x14ac:dyDescent="0.25">
      <c r="C872" s="10"/>
      <c r="D872" s="10"/>
      <c r="E872" s="10"/>
      <c r="F872" s="10"/>
      <c r="G872" s="10"/>
      <c r="H872" s="10"/>
      <c r="I872" s="10"/>
      <c r="J872" s="10"/>
    </row>
    <row r="873" spans="3:10" x14ac:dyDescent="0.25">
      <c r="C873" s="10"/>
      <c r="D873" s="10"/>
      <c r="E873" s="10"/>
      <c r="F873" s="10"/>
      <c r="G873" s="10"/>
      <c r="H873" s="10"/>
      <c r="I873" s="10"/>
      <c r="J873" s="10"/>
    </row>
    <row r="874" spans="3:10" x14ac:dyDescent="0.25">
      <c r="C874" s="10"/>
      <c r="D874" s="10"/>
      <c r="E874" s="10"/>
      <c r="F874" s="10"/>
      <c r="G874" s="10"/>
      <c r="H874" s="10"/>
      <c r="I874" s="10"/>
      <c r="J874" s="10"/>
    </row>
    <row r="875" spans="3:10" x14ac:dyDescent="0.25">
      <c r="C875" s="10"/>
      <c r="D875" s="10"/>
      <c r="E875" s="10"/>
      <c r="F875" s="10"/>
      <c r="G875" s="10"/>
      <c r="H875" s="10"/>
      <c r="I875" s="10"/>
      <c r="J875" s="10"/>
    </row>
    <row r="876" spans="3:10" x14ac:dyDescent="0.25">
      <c r="C876" s="10"/>
      <c r="D876" s="10"/>
      <c r="E876" s="10"/>
      <c r="F876" s="10"/>
      <c r="G876" s="10"/>
      <c r="H876" s="10"/>
      <c r="I876" s="10"/>
      <c r="J876" s="10"/>
    </row>
    <row r="877" spans="3:10" x14ac:dyDescent="0.25">
      <c r="C877" s="10"/>
      <c r="D877" s="10"/>
      <c r="E877" s="10"/>
      <c r="F877" s="10"/>
      <c r="G877" s="10"/>
      <c r="H877" s="10"/>
      <c r="I877" s="10"/>
      <c r="J877" s="10"/>
    </row>
    <row r="878" spans="3:10" x14ac:dyDescent="0.25">
      <c r="C878" s="10"/>
      <c r="D878" s="10"/>
      <c r="E878" s="10"/>
      <c r="F878" s="10"/>
      <c r="G878" s="10"/>
      <c r="H878" s="10"/>
      <c r="I878" s="10"/>
      <c r="J878" s="10"/>
    </row>
    <row r="879" spans="3:10" x14ac:dyDescent="0.25">
      <c r="C879" s="10"/>
      <c r="D879" s="10"/>
      <c r="E879" s="10"/>
      <c r="F879" s="10"/>
      <c r="G879" s="10"/>
      <c r="H879" s="10"/>
      <c r="I879" s="10"/>
      <c r="J879" s="10"/>
    </row>
    <row r="880" spans="3:10" x14ac:dyDescent="0.25">
      <c r="C880" s="10"/>
      <c r="D880" s="10"/>
      <c r="E880" s="10"/>
      <c r="F880" s="10"/>
      <c r="G880" s="10"/>
      <c r="H880" s="10"/>
      <c r="I880" s="10"/>
      <c r="J880" s="10"/>
    </row>
    <row r="881" spans="3:10" x14ac:dyDescent="0.25">
      <c r="C881" s="10"/>
      <c r="D881" s="10"/>
      <c r="E881" s="10"/>
      <c r="F881" s="10"/>
      <c r="G881" s="10"/>
      <c r="H881" s="10"/>
      <c r="I881" s="10"/>
      <c r="J881" s="10"/>
    </row>
    <row r="882" spans="3:10" x14ac:dyDescent="0.25">
      <c r="C882" s="10"/>
      <c r="D882" s="10"/>
      <c r="E882" s="10"/>
      <c r="F882" s="10"/>
      <c r="G882" s="10"/>
      <c r="H882" s="10"/>
      <c r="I882" s="10"/>
      <c r="J882" s="10"/>
    </row>
    <row r="883" spans="3:10" x14ac:dyDescent="0.25">
      <c r="C883" s="10"/>
      <c r="D883" s="10"/>
      <c r="E883" s="10"/>
      <c r="F883" s="10"/>
      <c r="G883" s="10"/>
      <c r="H883" s="10"/>
      <c r="I883" s="10"/>
      <c r="J883" s="10"/>
    </row>
    <row r="884" spans="3:10" x14ac:dyDescent="0.25">
      <c r="C884" s="10"/>
      <c r="D884" s="10"/>
      <c r="E884" s="10"/>
      <c r="F884" s="10"/>
      <c r="G884" s="10"/>
      <c r="H884" s="10"/>
      <c r="I884" s="10"/>
      <c r="J884" s="10"/>
    </row>
    <row r="885" spans="3:10" x14ac:dyDescent="0.25">
      <c r="C885" s="10"/>
      <c r="D885" s="10"/>
      <c r="E885" s="10"/>
      <c r="F885" s="10"/>
      <c r="G885" s="10"/>
      <c r="H885" s="10"/>
      <c r="I885" s="10"/>
      <c r="J885" s="10"/>
    </row>
    <row r="886" spans="3:10" x14ac:dyDescent="0.25">
      <c r="C886" s="10"/>
      <c r="D886" s="10"/>
      <c r="E886" s="10"/>
      <c r="F886" s="10"/>
      <c r="G886" s="10"/>
      <c r="H886" s="10"/>
      <c r="I886" s="10"/>
      <c r="J886" s="10"/>
    </row>
    <row r="887" spans="3:10" x14ac:dyDescent="0.25">
      <c r="C887" s="10"/>
      <c r="D887" s="10"/>
      <c r="E887" s="10"/>
      <c r="F887" s="10"/>
      <c r="G887" s="10"/>
      <c r="H887" s="10"/>
      <c r="I887" s="10"/>
      <c r="J887" s="10"/>
    </row>
    <row r="888" spans="3:10" x14ac:dyDescent="0.25">
      <c r="C888" s="10"/>
      <c r="D888" s="10"/>
      <c r="E888" s="10"/>
      <c r="F888" s="10"/>
      <c r="G888" s="10"/>
      <c r="H888" s="10"/>
      <c r="I888" s="10"/>
      <c r="J888" s="10"/>
    </row>
    <row r="889" spans="3:10" x14ac:dyDescent="0.25">
      <c r="C889" s="10"/>
      <c r="D889" s="10"/>
      <c r="E889" s="10"/>
      <c r="F889" s="10"/>
      <c r="G889" s="10"/>
      <c r="H889" s="10"/>
      <c r="I889" s="10"/>
      <c r="J889" s="10"/>
    </row>
    <row r="890" spans="3:10" x14ac:dyDescent="0.25">
      <c r="C890" s="10"/>
      <c r="D890" s="10"/>
      <c r="E890" s="10"/>
      <c r="F890" s="10"/>
      <c r="G890" s="10"/>
      <c r="H890" s="10"/>
      <c r="I890" s="10"/>
      <c r="J890" s="10"/>
    </row>
    <row r="891" spans="3:10" x14ac:dyDescent="0.25">
      <c r="C891" s="10"/>
      <c r="D891" s="10"/>
      <c r="E891" s="10"/>
      <c r="F891" s="10"/>
      <c r="G891" s="10"/>
      <c r="H891" s="10"/>
      <c r="I891" s="10"/>
      <c r="J891" s="10"/>
    </row>
    <row r="892" spans="3:10" x14ac:dyDescent="0.25">
      <c r="C892" s="10"/>
      <c r="D892" s="10"/>
      <c r="E892" s="10"/>
      <c r="F892" s="10"/>
      <c r="G892" s="10"/>
      <c r="H892" s="10"/>
      <c r="I892" s="10"/>
      <c r="J892" s="10"/>
    </row>
    <row r="893" spans="3:10" x14ac:dyDescent="0.25">
      <c r="C893" s="10"/>
      <c r="D893" s="10"/>
      <c r="E893" s="10"/>
      <c r="F893" s="10"/>
      <c r="G893" s="10"/>
      <c r="H893" s="10"/>
      <c r="I893" s="10"/>
      <c r="J893" s="10"/>
    </row>
    <row r="894" spans="3:10" x14ac:dyDescent="0.25">
      <c r="C894" s="10"/>
      <c r="D894" s="10"/>
      <c r="E894" s="10"/>
      <c r="F894" s="10"/>
      <c r="G894" s="10"/>
      <c r="H894" s="10"/>
      <c r="I894" s="10"/>
      <c r="J894" s="10"/>
    </row>
    <row r="895" spans="3:10" x14ac:dyDescent="0.25">
      <c r="C895" s="10"/>
      <c r="D895" s="10"/>
      <c r="E895" s="10"/>
      <c r="F895" s="10"/>
      <c r="G895" s="10"/>
      <c r="H895" s="10"/>
      <c r="I895" s="10"/>
      <c r="J895" s="10"/>
    </row>
    <row r="896" spans="3:10" x14ac:dyDescent="0.25">
      <c r="C896" s="10"/>
      <c r="D896" s="10"/>
      <c r="E896" s="10"/>
      <c r="F896" s="10"/>
      <c r="G896" s="10"/>
      <c r="H896" s="10"/>
      <c r="I896" s="10"/>
      <c r="J896" s="10"/>
    </row>
    <row r="897" spans="3:10" x14ac:dyDescent="0.25">
      <c r="C897" s="10"/>
      <c r="D897" s="10"/>
      <c r="E897" s="10"/>
      <c r="F897" s="10"/>
      <c r="G897" s="10"/>
      <c r="H897" s="10"/>
      <c r="I897" s="10"/>
      <c r="J897" s="10"/>
    </row>
    <row r="898" spans="3:10" x14ac:dyDescent="0.25">
      <c r="C898" s="10"/>
      <c r="D898" s="10"/>
      <c r="E898" s="10"/>
      <c r="F898" s="10"/>
      <c r="G898" s="10"/>
      <c r="H898" s="10"/>
      <c r="I898" s="10"/>
      <c r="J898" s="10"/>
    </row>
    <row r="899" spans="3:10" x14ac:dyDescent="0.25">
      <c r="C899" s="10"/>
      <c r="D899" s="10"/>
      <c r="E899" s="10"/>
      <c r="F899" s="10"/>
      <c r="G899" s="10"/>
      <c r="H899" s="10"/>
      <c r="I899" s="10"/>
      <c r="J899" s="10"/>
    </row>
    <row r="900" spans="3:10" x14ac:dyDescent="0.25">
      <c r="C900" s="10"/>
      <c r="D900" s="10"/>
      <c r="E900" s="10"/>
      <c r="F900" s="10"/>
      <c r="G900" s="10"/>
      <c r="H900" s="10"/>
      <c r="I900" s="10"/>
      <c r="J900" s="10"/>
    </row>
    <row r="901" spans="3:10" x14ac:dyDescent="0.25">
      <c r="C901" s="10"/>
      <c r="D901" s="10"/>
      <c r="E901" s="10"/>
      <c r="F901" s="10"/>
      <c r="G901" s="10"/>
      <c r="H901" s="10"/>
      <c r="I901" s="10"/>
      <c r="J901" s="10"/>
    </row>
    <row r="902" spans="3:10" x14ac:dyDescent="0.25">
      <c r="C902" s="10"/>
      <c r="D902" s="10"/>
      <c r="E902" s="10"/>
      <c r="F902" s="10"/>
      <c r="G902" s="10"/>
      <c r="H902" s="10"/>
      <c r="I902" s="10"/>
      <c r="J902" s="10"/>
    </row>
    <row r="903" spans="3:10" x14ac:dyDescent="0.25">
      <c r="C903" s="10"/>
      <c r="D903" s="10"/>
      <c r="E903" s="10"/>
      <c r="F903" s="10"/>
      <c r="G903" s="10"/>
      <c r="H903" s="10"/>
      <c r="I903" s="10"/>
      <c r="J903" s="10"/>
    </row>
    <row r="904" spans="3:10" x14ac:dyDescent="0.25">
      <c r="C904" s="10"/>
      <c r="D904" s="10"/>
      <c r="E904" s="10"/>
      <c r="F904" s="10"/>
      <c r="G904" s="10"/>
      <c r="H904" s="10"/>
      <c r="I904" s="10"/>
      <c r="J904" s="10"/>
    </row>
    <row r="905" spans="3:10" x14ac:dyDescent="0.25">
      <c r="C905" s="10"/>
      <c r="D905" s="10"/>
      <c r="E905" s="10"/>
      <c r="F905" s="10"/>
      <c r="G905" s="10"/>
      <c r="H905" s="10"/>
      <c r="I905" s="10"/>
      <c r="J905" s="10"/>
    </row>
    <row r="906" spans="3:10" x14ac:dyDescent="0.25">
      <c r="C906" s="10"/>
      <c r="D906" s="10"/>
      <c r="E906" s="10"/>
      <c r="F906" s="10"/>
      <c r="G906" s="10"/>
      <c r="H906" s="10"/>
      <c r="I906" s="10"/>
      <c r="J906" s="10"/>
    </row>
    <row r="907" spans="3:10" x14ac:dyDescent="0.25">
      <c r="C907" s="10"/>
      <c r="D907" s="10"/>
      <c r="E907" s="10"/>
      <c r="F907" s="10"/>
      <c r="G907" s="10"/>
      <c r="H907" s="10"/>
      <c r="I907" s="10"/>
      <c r="J907" s="10"/>
    </row>
    <row r="908" spans="3:10" x14ac:dyDescent="0.25">
      <c r="C908" s="10"/>
      <c r="D908" s="10"/>
      <c r="E908" s="10"/>
      <c r="F908" s="10"/>
      <c r="G908" s="10"/>
      <c r="H908" s="10"/>
      <c r="I908" s="10"/>
      <c r="J908" s="10"/>
    </row>
    <row r="909" spans="3:10" x14ac:dyDescent="0.25">
      <c r="C909" s="10"/>
      <c r="D909" s="10"/>
      <c r="E909" s="10"/>
      <c r="F909" s="10"/>
      <c r="G909" s="10"/>
      <c r="H909" s="10"/>
      <c r="I909" s="10"/>
      <c r="J909" s="10"/>
    </row>
    <row r="910" spans="3:10" x14ac:dyDescent="0.25">
      <c r="C910" s="10"/>
      <c r="D910" s="10"/>
      <c r="E910" s="10"/>
      <c r="F910" s="10"/>
      <c r="G910" s="10"/>
      <c r="H910" s="10"/>
      <c r="I910" s="10"/>
      <c r="J910" s="10"/>
    </row>
    <row r="911" spans="3:10" x14ac:dyDescent="0.25">
      <c r="C911" s="10"/>
      <c r="D911" s="10"/>
      <c r="E911" s="10"/>
      <c r="F911" s="10"/>
      <c r="G911" s="10"/>
      <c r="H911" s="10"/>
      <c r="I911" s="10"/>
      <c r="J911" s="10"/>
    </row>
    <row r="912" spans="3:10" x14ac:dyDescent="0.25">
      <c r="C912" s="10"/>
      <c r="D912" s="10"/>
      <c r="E912" s="10"/>
      <c r="F912" s="10"/>
      <c r="G912" s="10"/>
      <c r="H912" s="10"/>
      <c r="I912" s="10"/>
      <c r="J912" s="10"/>
    </row>
    <row r="913" spans="3:10" x14ac:dyDescent="0.25">
      <c r="C913" s="10"/>
      <c r="D913" s="10"/>
      <c r="E913" s="10"/>
      <c r="F913" s="10"/>
      <c r="G913" s="10"/>
      <c r="H913" s="10"/>
      <c r="I913" s="10"/>
      <c r="J913" s="10"/>
    </row>
    <row r="914" spans="3:10" x14ac:dyDescent="0.25">
      <c r="C914" s="10"/>
      <c r="D914" s="10"/>
      <c r="E914" s="10"/>
      <c r="F914" s="10"/>
      <c r="G914" s="10"/>
      <c r="H914" s="10"/>
      <c r="I914" s="10"/>
      <c r="J914" s="10"/>
    </row>
    <row r="915" spans="3:10" x14ac:dyDescent="0.25">
      <c r="C915" s="10"/>
      <c r="D915" s="10"/>
      <c r="E915" s="10"/>
      <c r="F915" s="10"/>
      <c r="G915" s="10"/>
      <c r="H915" s="10"/>
      <c r="I915" s="10"/>
      <c r="J915" s="10"/>
    </row>
    <row r="916" spans="3:10" x14ac:dyDescent="0.25">
      <c r="C916" s="10"/>
      <c r="D916" s="10"/>
      <c r="E916" s="10"/>
      <c r="F916" s="10"/>
      <c r="G916" s="10"/>
      <c r="H916" s="10"/>
      <c r="I916" s="10"/>
      <c r="J916" s="10"/>
    </row>
    <row r="917" spans="3:10" x14ac:dyDescent="0.25">
      <c r="C917" s="10"/>
      <c r="D917" s="10"/>
      <c r="E917" s="10"/>
      <c r="F917" s="10"/>
      <c r="G917" s="10"/>
      <c r="H917" s="10"/>
      <c r="I917" s="10"/>
      <c r="J917" s="10"/>
    </row>
    <row r="918" spans="3:10" x14ac:dyDescent="0.25">
      <c r="C918" s="10"/>
      <c r="D918" s="10"/>
      <c r="E918" s="10"/>
      <c r="F918" s="10"/>
      <c r="G918" s="10"/>
      <c r="H918" s="10"/>
      <c r="I918" s="10"/>
      <c r="J918" s="10"/>
    </row>
    <row r="919" spans="3:10" x14ac:dyDescent="0.25">
      <c r="C919" s="10"/>
      <c r="D919" s="10"/>
      <c r="E919" s="10"/>
      <c r="F919" s="10"/>
      <c r="G919" s="10"/>
      <c r="H919" s="10"/>
      <c r="I919" s="10"/>
      <c r="J919" s="10"/>
    </row>
    <row r="920" spans="3:10" x14ac:dyDescent="0.25">
      <c r="C920" s="10"/>
      <c r="D920" s="10"/>
      <c r="E920" s="10"/>
      <c r="F920" s="10"/>
      <c r="G920" s="10"/>
      <c r="H920" s="10"/>
      <c r="I920" s="10"/>
      <c r="J920" s="10"/>
    </row>
    <row r="921" spans="3:10" x14ac:dyDescent="0.25">
      <c r="C921" s="10"/>
      <c r="D921" s="10"/>
      <c r="E921" s="10"/>
      <c r="F921" s="10"/>
      <c r="G921" s="10"/>
      <c r="H921" s="10"/>
      <c r="I921" s="10"/>
      <c r="J921" s="10"/>
    </row>
    <row r="922" spans="3:10" x14ac:dyDescent="0.25">
      <c r="C922" s="10"/>
      <c r="D922" s="10"/>
      <c r="E922" s="10"/>
      <c r="F922" s="10"/>
      <c r="G922" s="10"/>
      <c r="H922" s="10"/>
      <c r="I922" s="10"/>
      <c r="J922" s="10"/>
    </row>
    <row r="923" spans="3:10" x14ac:dyDescent="0.25">
      <c r="C923" s="10"/>
      <c r="D923" s="10"/>
      <c r="E923" s="10"/>
      <c r="F923" s="10"/>
      <c r="G923" s="10"/>
      <c r="H923" s="10"/>
      <c r="I923" s="10"/>
      <c r="J923" s="10"/>
    </row>
    <row r="924" spans="3:10" x14ac:dyDescent="0.25">
      <c r="C924" s="10"/>
      <c r="D924" s="10"/>
      <c r="E924" s="10"/>
      <c r="F924" s="10"/>
      <c r="G924" s="10"/>
      <c r="H924" s="10"/>
      <c r="I924" s="10"/>
      <c r="J924" s="10"/>
    </row>
    <row r="925" spans="3:10" x14ac:dyDescent="0.25">
      <c r="C925" s="10"/>
      <c r="D925" s="10"/>
      <c r="E925" s="10"/>
      <c r="F925" s="10"/>
      <c r="G925" s="10"/>
      <c r="H925" s="10"/>
      <c r="I925" s="10"/>
      <c r="J925" s="10"/>
    </row>
    <row r="926" spans="3:10" x14ac:dyDescent="0.25">
      <c r="C926" s="10"/>
      <c r="D926" s="10"/>
      <c r="E926" s="10"/>
      <c r="F926" s="10"/>
      <c r="G926" s="10"/>
      <c r="H926" s="10"/>
      <c r="I926" s="10"/>
      <c r="J926" s="10"/>
    </row>
    <row r="927" spans="3:10" x14ac:dyDescent="0.25">
      <c r="C927" s="10"/>
      <c r="D927" s="10"/>
      <c r="E927" s="10"/>
      <c r="F927" s="10"/>
      <c r="G927" s="10"/>
      <c r="H927" s="10"/>
      <c r="I927" s="10"/>
      <c r="J927" s="10"/>
    </row>
    <row r="928" spans="3:10" x14ac:dyDescent="0.25">
      <c r="C928" s="10"/>
      <c r="D928" s="10"/>
      <c r="E928" s="10"/>
      <c r="F928" s="10"/>
      <c r="G928" s="10"/>
      <c r="H928" s="10"/>
      <c r="I928" s="10"/>
      <c r="J928" s="10"/>
    </row>
    <row r="929" spans="3:10" x14ac:dyDescent="0.25">
      <c r="C929" s="10"/>
      <c r="D929" s="10"/>
      <c r="E929" s="10"/>
      <c r="F929" s="10"/>
      <c r="G929" s="10"/>
      <c r="H929" s="10"/>
      <c r="I929" s="10"/>
      <c r="J929" s="10"/>
    </row>
    <row r="930" spans="3:10" x14ac:dyDescent="0.25">
      <c r="C930" s="10"/>
      <c r="D930" s="10"/>
      <c r="E930" s="10"/>
      <c r="F930" s="10"/>
      <c r="G930" s="10"/>
      <c r="H930" s="10"/>
      <c r="I930" s="10"/>
      <c r="J930" s="10"/>
    </row>
    <row r="931" spans="3:10" x14ac:dyDescent="0.25">
      <c r="C931" s="10"/>
      <c r="D931" s="10"/>
      <c r="E931" s="10"/>
      <c r="F931" s="10"/>
      <c r="G931" s="10"/>
      <c r="H931" s="10"/>
      <c r="I931" s="10"/>
      <c r="J931" s="10"/>
    </row>
    <row r="932" spans="3:10" x14ac:dyDescent="0.25">
      <c r="C932" s="10"/>
      <c r="D932" s="10"/>
      <c r="E932" s="10"/>
      <c r="F932" s="10"/>
      <c r="G932" s="10"/>
      <c r="H932" s="10"/>
      <c r="I932" s="10"/>
      <c r="J932" s="10"/>
    </row>
    <row r="933" spans="3:10" x14ac:dyDescent="0.25">
      <c r="C933" s="10"/>
      <c r="D933" s="10"/>
      <c r="E933" s="10"/>
      <c r="F933" s="10"/>
      <c r="G933" s="10"/>
      <c r="H933" s="10"/>
      <c r="I933" s="10"/>
      <c r="J933" s="10"/>
    </row>
    <row r="934" spans="3:10" x14ac:dyDescent="0.25">
      <c r="C934" s="10"/>
      <c r="D934" s="10"/>
      <c r="E934" s="10"/>
      <c r="F934" s="10"/>
      <c r="G934" s="10"/>
      <c r="H934" s="10"/>
      <c r="I934" s="10"/>
      <c r="J934" s="10"/>
    </row>
    <row r="935" spans="3:10" x14ac:dyDescent="0.25">
      <c r="C935" s="10"/>
      <c r="D935" s="10"/>
      <c r="E935" s="10"/>
      <c r="F935" s="10"/>
      <c r="G935" s="10"/>
      <c r="H935" s="10"/>
      <c r="I935" s="10"/>
      <c r="J935" s="10"/>
    </row>
    <row r="936" spans="3:10" x14ac:dyDescent="0.25">
      <c r="C936" s="10"/>
      <c r="D936" s="10"/>
      <c r="E936" s="10"/>
      <c r="F936" s="10"/>
      <c r="G936" s="10"/>
      <c r="H936" s="10"/>
      <c r="I936" s="10"/>
      <c r="J936" s="10"/>
    </row>
    <row r="937" spans="3:10" x14ac:dyDescent="0.25">
      <c r="C937" s="10"/>
      <c r="D937" s="10"/>
      <c r="E937" s="10"/>
      <c r="F937" s="10"/>
      <c r="G937" s="10"/>
      <c r="H937" s="10"/>
      <c r="I937" s="10"/>
      <c r="J937" s="10"/>
    </row>
    <row r="938" spans="3:10" x14ac:dyDescent="0.25">
      <c r="C938" s="10"/>
      <c r="D938" s="10"/>
      <c r="E938" s="10"/>
      <c r="F938" s="10"/>
      <c r="G938" s="10"/>
      <c r="H938" s="10"/>
      <c r="I938" s="10"/>
      <c r="J938" s="10"/>
    </row>
    <row r="939" spans="3:10" x14ac:dyDescent="0.25">
      <c r="C939" s="10"/>
      <c r="D939" s="10"/>
      <c r="E939" s="10"/>
      <c r="F939" s="10"/>
      <c r="G939" s="10"/>
      <c r="H939" s="10"/>
      <c r="I939" s="10"/>
      <c r="J939" s="10"/>
    </row>
    <row r="940" spans="3:10" x14ac:dyDescent="0.25">
      <c r="C940" s="10"/>
      <c r="D940" s="10"/>
      <c r="E940" s="10"/>
      <c r="F940" s="10"/>
      <c r="G940" s="10"/>
      <c r="H940" s="10"/>
      <c r="I940" s="10"/>
      <c r="J940" s="10"/>
    </row>
    <row r="941" spans="3:10" x14ac:dyDescent="0.25">
      <c r="C941" s="10"/>
      <c r="D941" s="10"/>
      <c r="E941" s="10"/>
      <c r="F941" s="10"/>
      <c r="G941" s="10"/>
      <c r="H941" s="10"/>
      <c r="I941" s="10"/>
      <c r="J941" s="10"/>
    </row>
    <row r="942" spans="3:10" x14ac:dyDescent="0.25">
      <c r="C942" s="10"/>
      <c r="D942" s="10"/>
      <c r="E942" s="10"/>
      <c r="F942" s="10"/>
      <c r="G942" s="10"/>
      <c r="H942" s="10"/>
      <c r="I942" s="10"/>
      <c r="J942" s="10"/>
    </row>
    <row r="943" spans="3:10" x14ac:dyDescent="0.25">
      <c r="C943" s="10"/>
      <c r="D943" s="10"/>
      <c r="E943" s="10"/>
      <c r="F943" s="10"/>
      <c r="G943" s="10"/>
      <c r="H943" s="10"/>
      <c r="I943" s="10"/>
      <c r="J943" s="10"/>
    </row>
    <row r="944" spans="3:10" x14ac:dyDescent="0.25">
      <c r="C944" s="10"/>
      <c r="D944" s="10"/>
      <c r="E944" s="10"/>
      <c r="F944" s="10"/>
      <c r="G944" s="10"/>
      <c r="H944" s="10"/>
      <c r="I944" s="10"/>
      <c r="J944" s="10"/>
    </row>
    <row r="945" spans="3:10" x14ac:dyDescent="0.25">
      <c r="C945" s="10"/>
      <c r="D945" s="10"/>
      <c r="E945" s="10"/>
      <c r="F945" s="10"/>
      <c r="G945" s="10"/>
      <c r="H945" s="10"/>
      <c r="I945" s="10"/>
      <c r="J945" s="10"/>
    </row>
    <row r="946" spans="3:10" x14ac:dyDescent="0.25">
      <c r="C946" s="10"/>
      <c r="D946" s="10"/>
      <c r="E946" s="10"/>
      <c r="F946" s="10"/>
      <c r="G946" s="10"/>
      <c r="H946" s="10"/>
      <c r="I946" s="10"/>
      <c r="J946" s="10"/>
    </row>
    <row r="947" spans="3:10" x14ac:dyDescent="0.25">
      <c r="C947" s="10"/>
      <c r="D947" s="10"/>
      <c r="E947" s="10"/>
      <c r="F947" s="10"/>
      <c r="G947" s="10"/>
      <c r="H947" s="10"/>
      <c r="I947" s="10"/>
      <c r="J947" s="10"/>
    </row>
    <row r="948" spans="3:10" x14ac:dyDescent="0.25">
      <c r="C948" s="10"/>
      <c r="D948" s="10"/>
      <c r="E948" s="10"/>
      <c r="F948" s="10"/>
      <c r="G948" s="10"/>
      <c r="H948" s="10"/>
      <c r="I948" s="10"/>
      <c r="J948" s="10"/>
    </row>
    <row r="949" spans="3:10" x14ac:dyDescent="0.25">
      <c r="C949" s="10"/>
      <c r="D949" s="10"/>
      <c r="E949" s="10"/>
      <c r="F949" s="10"/>
      <c r="G949" s="10"/>
      <c r="H949" s="10"/>
      <c r="I949" s="10"/>
      <c r="J949" s="10"/>
    </row>
    <row r="950" spans="3:10" x14ac:dyDescent="0.25">
      <c r="C950" s="10"/>
      <c r="D950" s="10"/>
      <c r="E950" s="10"/>
      <c r="F950" s="10"/>
      <c r="G950" s="10"/>
      <c r="H950" s="10"/>
      <c r="I950" s="10"/>
      <c r="J950" s="10"/>
    </row>
    <row r="951" spans="3:10" x14ac:dyDescent="0.25">
      <c r="C951" s="10"/>
      <c r="D951" s="10"/>
      <c r="E951" s="10"/>
      <c r="F951" s="10"/>
      <c r="G951" s="10"/>
      <c r="H951" s="10"/>
      <c r="I951" s="10"/>
      <c r="J951" s="10"/>
    </row>
    <row r="952" spans="3:10" x14ac:dyDescent="0.25">
      <c r="C952" s="10"/>
      <c r="D952" s="10"/>
      <c r="E952" s="10"/>
      <c r="F952" s="10"/>
      <c r="G952" s="10"/>
      <c r="H952" s="10"/>
      <c r="I952" s="10"/>
      <c r="J952" s="10"/>
    </row>
    <row r="953" spans="3:10" x14ac:dyDescent="0.25">
      <c r="C953" s="10"/>
      <c r="D953" s="10"/>
      <c r="E953" s="10"/>
      <c r="F953" s="10"/>
      <c r="G953" s="10"/>
      <c r="H953" s="10"/>
      <c r="I953" s="10"/>
      <c r="J953" s="10"/>
    </row>
    <row r="954" spans="3:10" x14ac:dyDescent="0.25">
      <c r="C954" s="10"/>
      <c r="D954" s="10"/>
      <c r="E954" s="10"/>
      <c r="F954" s="10"/>
      <c r="G954" s="10"/>
      <c r="H954" s="10"/>
      <c r="I954" s="10"/>
      <c r="J954" s="10"/>
    </row>
    <row r="955" spans="3:10" x14ac:dyDescent="0.25">
      <c r="C955" s="10"/>
      <c r="D955" s="10"/>
      <c r="E955" s="10"/>
      <c r="F955" s="10"/>
      <c r="G955" s="10"/>
      <c r="H955" s="10"/>
      <c r="I955" s="10"/>
      <c r="J955" s="10"/>
    </row>
    <row r="956" spans="3:10" x14ac:dyDescent="0.25">
      <c r="C956" s="10"/>
      <c r="D956" s="10"/>
      <c r="E956" s="10"/>
      <c r="F956" s="10"/>
      <c r="G956" s="10"/>
      <c r="H956" s="10"/>
      <c r="I956" s="10"/>
      <c r="J956" s="10"/>
    </row>
    <row r="957" spans="3:10" x14ac:dyDescent="0.25">
      <c r="C957" s="10"/>
      <c r="D957" s="10"/>
      <c r="E957" s="10"/>
      <c r="F957" s="10"/>
      <c r="G957" s="10"/>
      <c r="H957" s="10"/>
      <c r="I957" s="10"/>
      <c r="J957" s="10"/>
    </row>
    <row r="958" spans="3:10" x14ac:dyDescent="0.25">
      <c r="C958" s="10"/>
      <c r="D958" s="10"/>
      <c r="E958" s="10"/>
      <c r="F958" s="10"/>
      <c r="G958" s="10"/>
      <c r="H958" s="10"/>
      <c r="I958" s="10"/>
      <c r="J958" s="10"/>
    </row>
    <row r="959" spans="3:10" x14ac:dyDescent="0.25">
      <c r="C959" s="10"/>
      <c r="D959" s="10"/>
      <c r="E959" s="10"/>
      <c r="F959" s="10"/>
      <c r="G959" s="10"/>
      <c r="H959" s="10"/>
      <c r="I959" s="10"/>
      <c r="J959" s="10"/>
    </row>
    <row r="960" spans="3:10" x14ac:dyDescent="0.25">
      <c r="C960" s="10"/>
      <c r="D960" s="10"/>
      <c r="E960" s="10"/>
      <c r="F960" s="10"/>
      <c r="G960" s="10"/>
      <c r="H960" s="10"/>
      <c r="I960" s="10"/>
      <c r="J960" s="10"/>
    </row>
    <row r="961" spans="3:10" x14ac:dyDescent="0.25">
      <c r="C961" s="10"/>
      <c r="D961" s="10"/>
      <c r="E961" s="10"/>
      <c r="F961" s="10"/>
      <c r="G961" s="10"/>
      <c r="H961" s="10"/>
      <c r="I961" s="10"/>
      <c r="J961" s="10"/>
    </row>
    <row r="962" spans="3:10" x14ac:dyDescent="0.25">
      <c r="C962" s="10"/>
      <c r="D962" s="10"/>
      <c r="E962" s="10"/>
      <c r="F962" s="10"/>
      <c r="G962" s="10"/>
      <c r="H962" s="10"/>
      <c r="I962" s="10"/>
      <c r="J962" s="10"/>
    </row>
    <row r="963" spans="3:10" x14ac:dyDescent="0.25">
      <c r="C963" s="10"/>
      <c r="D963" s="10"/>
      <c r="E963" s="10"/>
      <c r="F963" s="10"/>
      <c r="G963" s="10"/>
      <c r="H963" s="10"/>
      <c r="I963" s="10"/>
      <c r="J963" s="10"/>
    </row>
    <row r="964" spans="3:10" x14ac:dyDescent="0.25">
      <c r="C964" s="10"/>
      <c r="D964" s="10"/>
      <c r="E964" s="10"/>
      <c r="F964" s="10"/>
      <c r="G964" s="10"/>
      <c r="H964" s="10"/>
      <c r="I964" s="10"/>
      <c r="J964" s="10"/>
    </row>
    <row r="965" spans="3:10" x14ac:dyDescent="0.25">
      <c r="C965" s="10"/>
      <c r="D965" s="10"/>
      <c r="E965" s="10"/>
      <c r="F965" s="10"/>
      <c r="G965" s="10"/>
      <c r="H965" s="10"/>
      <c r="I965" s="10"/>
      <c r="J965" s="10"/>
    </row>
    <row r="966" spans="3:10" x14ac:dyDescent="0.25">
      <c r="C966" s="10"/>
      <c r="D966" s="10"/>
      <c r="E966" s="10"/>
      <c r="F966" s="10"/>
      <c r="G966" s="10"/>
      <c r="H966" s="10"/>
      <c r="I966" s="10"/>
      <c r="J966" s="10"/>
    </row>
    <row r="967" spans="3:10" x14ac:dyDescent="0.25">
      <c r="C967" s="10"/>
      <c r="D967" s="10"/>
      <c r="E967" s="10"/>
      <c r="F967" s="10"/>
      <c r="G967" s="10"/>
      <c r="H967" s="10"/>
      <c r="I967" s="10"/>
      <c r="J967" s="10"/>
    </row>
    <row r="968" spans="3:10" x14ac:dyDescent="0.25">
      <c r="C968" s="10"/>
      <c r="D968" s="10"/>
      <c r="E968" s="10"/>
      <c r="F968" s="10"/>
      <c r="G968" s="10"/>
      <c r="H968" s="10"/>
      <c r="I968" s="10"/>
      <c r="J968" s="10"/>
    </row>
    <row r="969" spans="3:10" x14ac:dyDescent="0.25">
      <c r="C969" s="10"/>
      <c r="D969" s="10"/>
      <c r="E969" s="10"/>
      <c r="F969" s="10"/>
      <c r="G969" s="10"/>
      <c r="H969" s="10"/>
      <c r="I969" s="10"/>
      <c r="J969" s="10"/>
    </row>
    <row r="970" spans="3:10" x14ac:dyDescent="0.25">
      <c r="C970" s="10"/>
      <c r="D970" s="10"/>
      <c r="E970" s="10"/>
      <c r="F970" s="10"/>
      <c r="G970" s="10"/>
      <c r="H970" s="10"/>
      <c r="I970" s="10"/>
      <c r="J970" s="10"/>
    </row>
    <row r="971" spans="3:10" x14ac:dyDescent="0.25">
      <c r="C971" s="10"/>
      <c r="D971" s="10"/>
      <c r="E971" s="10"/>
      <c r="F971" s="10"/>
      <c r="G971" s="10"/>
      <c r="H971" s="10"/>
      <c r="I971" s="10"/>
      <c r="J971" s="10"/>
    </row>
    <row r="972" spans="3:10" x14ac:dyDescent="0.25">
      <c r="C972" s="10"/>
      <c r="D972" s="10"/>
      <c r="E972" s="10"/>
      <c r="F972" s="10"/>
      <c r="G972" s="10"/>
      <c r="H972" s="10"/>
      <c r="I972" s="10"/>
      <c r="J972" s="10"/>
    </row>
    <row r="973" spans="3:10" x14ac:dyDescent="0.25">
      <c r="C973" s="10"/>
      <c r="D973" s="10"/>
      <c r="E973" s="10"/>
      <c r="F973" s="10"/>
      <c r="G973" s="10"/>
      <c r="H973" s="10"/>
      <c r="I973" s="10"/>
      <c r="J973" s="10"/>
    </row>
    <row r="974" spans="3:10" x14ac:dyDescent="0.25">
      <c r="C974" s="10"/>
      <c r="D974" s="10"/>
      <c r="E974" s="10"/>
      <c r="F974" s="10"/>
      <c r="G974" s="10"/>
      <c r="H974" s="10"/>
      <c r="I974" s="10"/>
      <c r="J974" s="10"/>
    </row>
    <row r="975" spans="3:10" x14ac:dyDescent="0.25">
      <c r="C975" s="10"/>
      <c r="D975" s="10"/>
      <c r="E975" s="10"/>
      <c r="F975" s="10"/>
      <c r="G975" s="10"/>
      <c r="H975" s="10"/>
      <c r="I975" s="10"/>
      <c r="J975" s="10"/>
    </row>
    <row r="976" spans="3:10" x14ac:dyDescent="0.25">
      <c r="C976" s="10"/>
      <c r="D976" s="10"/>
      <c r="E976" s="10"/>
      <c r="F976" s="10"/>
      <c r="G976" s="10"/>
      <c r="H976" s="10"/>
      <c r="I976" s="10"/>
      <c r="J976" s="10"/>
    </row>
    <row r="977" spans="3:10" x14ac:dyDescent="0.25">
      <c r="C977" s="10"/>
      <c r="D977" s="10"/>
      <c r="E977" s="10"/>
      <c r="F977" s="10"/>
      <c r="G977" s="10"/>
      <c r="H977" s="10"/>
      <c r="I977" s="10"/>
      <c r="J977" s="10"/>
    </row>
    <row r="978" spans="3:10" x14ac:dyDescent="0.25">
      <c r="C978" s="10"/>
      <c r="D978" s="10"/>
      <c r="E978" s="10"/>
      <c r="F978" s="10"/>
      <c r="G978" s="10"/>
      <c r="H978" s="10"/>
      <c r="I978" s="10"/>
      <c r="J978" s="10"/>
    </row>
    <row r="979" spans="3:10" x14ac:dyDescent="0.25">
      <c r="C979" s="10"/>
      <c r="D979" s="10"/>
      <c r="E979" s="10"/>
      <c r="F979" s="10"/>
      <c r="G979" s="10"/>
      <c r="H979" s="10"/>
      <c r="I979" s="10"/>
      <c r="J979" s="10"/>
    </row>
    <row r="980" spans="3:10" x14ac:dyDescent="0.25">
      <c r="C980" s="10"/>
      <c r="D980" s="10"/>
      <c r="E980" s="10"/>
      <c r="F980" s="10"/>
      <c r="G980" s="10"/>
      <c r="H980" s="10"/>
      <c r="I980" s="10"/>
      <c r="J980" s="10"/>
    </row>
    <row r="981" spans="3:10" x14ac:dyDescent="0.25">
      <c r="C981" s="10"/>
      <c r="D981" s="10"/>
      <c r="E981" s="10"/>
      <c r="F981" s="10"/>
      <c r="G981" s="10"/>
      <c r="H981" s="10"/>
      <c r="I981" s="10"/>
      <c r="J981" s="10"/>
    </row>
    <row r="982" spans="3:10" x14ac:dyDescent="0.25">
      <c r="C982" s="10"/>
      <c r="D982" s="10"/>
      <c r="E982" s="10"/>
      <c r="F982" s="10"/>
      <c r="G982" s="10"/>
      <c r="H982" s="10"/>
      <c r="I982" s="10"/>
      <c r="J982" s="10"/>
    </row>
    <row r="983" spans="3:10" x14ac:dyDescent="0.25">
      <c r="C983" s="10"/>
      <c r="D983" s="10"/>
      <c r="E983" s="10"/>
      <c r="F983" s="10"/>
      <c r="G983" s="10"/>
      <c r="H983" s="10"/>
      <c r="I983" s="10"/>
      <c r="J983" s="10"/>
    </row>
    <row r="984" spans="3:10" x14ac:dyDescent="0.25">
      <c r="C984" s="10"/>
      <c r="D984" s="10"/>
      <c r="E984" s="10"/>
      <c r="F984" s="10"/>
      <c r="G984" s="10"/>
      <c r="H984" s="10"/>
      <c r="I984" s="10"/>
      <c r="J984" s="10"/>
    </row>
    <row r="985" spans="3:10" x14ac:dyDescent="0.25">
      <c r="C985" s="10"/>
      <c r="D985" s="10"/>
      <c r="E985" s="10"/>
      <c r="F985" s="10"/>
      <c r="G985" s="10"/>
      <c r="H985" s="10"/>
      <c r="I985" s="10"/>
      <c r="J985" s="10"/>
    </row>
    <row r="986" spans="3:10" x14ac:dyDescent="0.25">
      <c r="C986" s="10"/>
      <c r="D986" s="10"/>
      <c r="E986" s="10"/>
      <c r="F986" s="10"/>
      <c r="G986" s="10"/>
      <c r="H986" s="10"/>
      <c r="I986" s="10"/>
      <c r="J986" s="10"/>
    </row>
    <row r="987" spans="3:10" x14ac:dyDescent="0.25">
      <c r="C987" s="10"/>
      <c r="D987" s="10"/>
      <c r="E987" s="10"/>
      <c r="F987" s="10"/>
      <c r="G987" s="10"/>
      <c r="H987" s="10"/>
      <c r="I987" s="10"/>
      <c r="J987" s="10"/>
    </row>
    <row r="988" spans="3:10" x14ac:dyDescent="0.25">
      <c r="C988" s="10"/>
      <c r="D988" s="10"/>
      <c r="E988" s="10"/>
      <c r="F988" s="10"/>
      <c r="G988" s="10"/>
      <c r="H988" s="10"/>
      <c r="I988" s="10"/>
      <c r="J988" s="10"/>
    </row>
    <row r="989" spans="3:10" x14ac:dyDescent="0.25">
      <c r="C989" s="10"/>
      <c r="D989" s="10"/>
      <c r="E989" s="10"/>
      <c r="F989" s="10"/>
      <c r="G989" s="10"/>
      <c r="H989" s="10"/>
      <c r="I989" s="10"/>
      <c r="J989" s="10"/>
    </row>
    <row r="990" spans="3:10" x14ac:dyDescent="0.25">
      <c r="C990" s="10"/>
      <c r="D990" s="10"/>
      <c r="E990" s="10"/>
      <c r="F990" s="10"/>
      <c r="G990" s="10"/>
      <c r="H990" s="10"/>
      <c r="I990" s="10"/>
      <c r="J990" s="10"/>
    </row>
    <row r="991" spans="3:10" x14ac:dyDescent="0.25">
      <c r="C991" s="10"/>
      <c r="D991" s="10"/>
      <c r="E991" s="10"/>
      <c r="F991" s="10"/>
      <c r="G991" s="10"/>
      <c r="H991" s="10"/>
      <c r="I991" s="10"/>
      <c r="J991" s="10"/>
    </row>
    <row r="992" spans="3:10" x14ac:dyDescent="0.25">
      <c r="C992" s="10"/>
      <c r="D992" s="10"/>
      <c r="E992" s="10"/>
      <c r="F992" s="10"/>
      <c r="G992" s="10"/>
      <c r="H992" s="10"/>
      <c r="I992" s="10"/>
      <c r="J992" s="10"/>
    </row>
    <row r="993" spans="3:10" x14ac:dyDescent="0.25">
      <c r="C993" s="10"/>
      <c r="D993" s="10"/>
      <c r="E993" s="10"/>
      <c r="F993" s="10"/>
      <c r="G993" s="10"/>
      <c r="H993" s="10"/>
      <c r="I993" s="10"/>
      <c r="J993" s="10"/>
    </row>
    <row r="994" spans="3:10" x14ac:dyDescent="0.25">
      <c r="C994" s="10"/>
      <c r="D994" s="10"/>
      <c r="E994" s="10"/>
      <c r="F994" s="10"/>
      <c r="G994" s="10"/>
      <c r="H994" s="10"/>
      <c r="I994" s="10"/>
      <c r="J994" s="10"/>
    </row>
    <row r="995" spans="3:10" x14ac:dyDescent="0.25">
      <c r="C995" s="10"/>
      <c r="D995" s="10"/>
      <c r="E995" s="10"/>
      <c r="F995" s="10"/>
      <c r="G995" s="10"/>
      <c r="H995" s="10"/>
      <c r="I995" s="10"/>
      <c r="J995" s="10"/>
    </row>
    <row r="996" spans="3:10" x14ac:dyDescent="0.25">
      <c r="C996" s="10"/>
      <c r="D996" s="10"/>
      <c r="E996" s="10"/>
      <c r="F996" s="10"/>
      <c r="G996" s="10"/>
      <c r="H996" s="10"/>
      <c r="I996" s="10"/>
      <c r="J996" s="10"/>
    </row>
    <row r="997" spans="3:10" x14ac:dyDescent="0.25">
      <c r="C997" s="10"/>
      <c r="D997" s="10"/>
      <c r="E997" s="10"/>
      <c r="F997" s="10"/>
      <c r="G997" s="10"/>
      <c r="H997" s="10"/>
      <c r="I997" s="10"/>
      <c r="J997" s="10"/>
    </row>
    <row r="998" spans="3:10" x14ac:dyDescent="0.25">
      <c r="C998" s="10"/>
      <c r="D998" s="10"/>
      <c r="E998" s="10"/>
      <c r="F998" s="10"/>
      <c r="G998" s="10"/>
      <c r="H998" s="10"/>
      <c r="I998" s="10"/>
      <c r="J998" s="10"/>
    </row>
    <row r="999" spans="3:10" x14ac:dyDescent="0.25">
      <c r="C999" s="10"/>
      <c r="D999" s="10"/>
      <c r="E999" s="10"/>
      <c r="F999" s="10"/>
      <c r="G999" s="10"/>
      <c r="H999" s="10"/>
      <c r="I999" s="10"/>
      <c r="J999" s="10"/>
    </row>
    <row r="1000" spans="3:10" x14ac:dyDescent="0.25">
      <c r="C1000" s="10"/>
      <c r="D1000" s="10"/>
      <c r="E1000" s="10"/>
      <c r="F1000" s="10"/>
      <c r="G1000" s="10"/>
      <c r="H1000" s="10"/>
      <c r="I1000" s="10"/>
      <c r="J1000" s="10"/>
    </row>
    <row r="1001" spans="3:10" x14ac:dyDescent="0.25">
      <c r="C1001" s="10"/>
      <c r="D1001" s="10"/>
      <c r="E1001" s="10"/>
      <c r="F1001" s="10"/>
      <c r="G1001" s="10"/>
      <c r="H1001" s="10"/>
      <c r="I1001" s="10"/>
      <c r="J1001" s="10"/>
    </row>
    <row r="1002" spans="3:10" x14ac:dyDescent="0.25">
      <c r="C1002" s="10"/>
      <c r="D1002" s="10"/>
      <c r="E1002" s="10"/>
      <c r="F1002" s="10"/>
      <c r="G1002" s="10"/>
      <c r="H1002" s="10"/>
      <c r="I1002" s="10"/>
      <c r="J1002" s="10"/>
    </row>
    <row r="1003" spans="3:10" x14ac:dyDescent="0.25">
      <c r="C1003" s="10"/>
      <c r="D1003" s="10"/>
      <c r="E1003" s="10"/>
      <c r="F1003" s="10"/>
      <c r="G1003" s="10"/>
      <c r="H1003" s="10"/>
      <c r="I1003" s="10"/>
      <c r="J1003" s="10"/>
    </row>
    <row r="1004" spans="3:10" x14ac:dyDescent="0.25">
      <c r="C1004" s="10"/>
      <c r="D1004" s="10"/>
      <c r="E1004" s="10"/>
      <c r="F1004" s="10"/>
      <c r="G1004" s="10"/>
      <c r="H1004" s="10"/>
      <c r="I1004" s="10"/>
      <c r="J1004" s="10"/>
    </row>
    <row r="1005" spans="3:10" x14ac:dyDescent="0.25">
      <c r="C1005" s="10"/>
      <c r="D1005" s="10"/>
      <c r="E1005" s="10"/>
      <c r="F1005" s="10"/>
      <c r="G1005" s="10"/>
      <c r="H1005" s="10"/>
      <c r="I1005" s="10"/>
      <c r="J1005" s="10"/>
    </row>
    <row r="1006" spans="3:10" x14ac:dyDescent="0.25">
      <c r="C1006" s="10"/>
      <c r="D1006" s="10"/>
      <c r="E1006" s="10"/>
      <c r="F1006" s="10"/>
      <c r="G1006" s="10"/>
      <c r="H1006" s="10"/>
      <c r="I1006" s="10"/>
      <c r="J1006" s="10"/>
    </row>
    <row r="1007" spans="3:10" x14ac:dyDescent="0.25">
      <c r="C1007" s="10"/>
      <c r="D1007" s="10"/>
      <c r="E1007" s="10"/>
      <c r="F1007" s="10"/>
      <c r="G1007" s="10"/>
      <c r="H1007" s="10"/>
      <c r="I1007" s="10"/>
      <c r="J1007" s="10"/>
    </row>
    <row r="1008" spans="3:10" x14ac:dyDescent="0.25">
      <c r="C1008" s="10"/>
      <c r="D1008" s="10"/>
      <c r="E1008" s="10"/>
      <c r="F1008" s="10"/>
      <c r="G1008" s="10"/>
      <c r="H1008" s="10"/>
      <c r="I1008" s="10"/>
      <c r="J1008" s="10"/>
    </row>
    <row r="1009" spans="3:10" x14ac:dyDescent="0.25">
      <c r="C1009" s="10"/>
      <c r="D1009" s="10"/>
      <c r="E1009" s="10"/>
      <c r="F1009" s="10"/>
      <c r="G1009" s="10"/>
      <c r="H1009" s="10"/>
      <c r="I1009" s="10"/>
      <c r="J1009" s="10"/>
    </row>
    <row r="1010" spans="3:10" x14ac:dyDescent="0.25">
      <c r="C1010" s="10"/>
      <c r="D1010" s="10"/>
      <c r="E1010" s="10"/>
      <c r="F1010" s="10"/>
      <c r="G1010" s="10"/>
      <c r="H1010" s="10"/>
      <c r="I1010" s="10"/>
      <c r="J1010" s="10"/>
    </row>
    <row r="1011" spans="3:10" x14ac:dyDescent="0.25">
      <c r="C1011" s="10"/>
      <c r="D1011" s="10"/>
      <c r="E1011" s="10"/>
      <c r="F1011" s="10"/>
      <c r="G1011" s="10"/>
      <c r="H1011" s="10"/>
      <c r="I1011" s="10"/>
      <c r="J1011" s="10"/>
    </row>
    <row r="1012" spans="3:10" x14ac:dyDescent="0.25">
      <c r="C1012" s="10"/>
      <c r="D1012" s="10"/>
      <c r="E1012" s="10"/>
      <c r="F1012" s="10"/>
      <c r="G1012" s="10"/>
      <c r="H1012" s="10"/>
      <c r="I1012" s="10"/>
      <c r="J1012" s="10"/>
    </row>
    <row r="1013" spans="3:10" x14ac:dyDescent="0.25">
      <c r="C1013" s="10"/>
      <c r="D1013" s="10"/>
      <c r="E1013" s="10"/>
      <c r="F1013" s="10"/>
      <c r="G1013" s="10"/>
      <c r="H1013" s="10"/>
      <c r="I1013" s="10"/>
      <c r="J1013" s="10"/>
    </row>
    <row r="1014" spans="3:10" x14ac:dyDescent="0.25">
      <c r="C1014" s="10"/>
      <c r="D1014" s="10"/>
      <c r="E1014" s="10"/>
      <c r="F1014" s="10"/>
      <c r="G1014" s="10"/>
      <c r="H1014" s="10"/>
      <c r="I1014" s="10"/>
      <c r="J1014" s="10"/>
    </row>
    <row r="1015" spans="3:10" x14ac:dyDescent="0.25">
      <c r="C1015" s="10"/>
      <c r="D1015" s="10"/>
      <c r="E1015" s="10"/>
      <c r="F1015" s="10"/>
      <c r="G1015" s="10"/>
      <c r="H1015" s="10"/>
      <c r="I1015" s="10"/>
      <c r="J1015" s="10"/>
    </row>
    <row r="1016" spans="3:10" x14ac:dyDescent="0.25">
      <c r="C1016" s="10"/>
      <c r="D1016" s="10"/>
      <c r="E1016" s="10"/>
      <c r="F1016" s="10"/>
      <c r="G1016" s="10"/>
      <c r="H1016" s="10"/>
      <c r="I1016" s="10"/>
      <c r="J1016" s="10"/>
    </row>
    <row r="1017" spans="3:10" x14ac:dyDescent="0.25">
      <c r="C1017" s="10"/>
      <c r="D1017" s="10"/>
      <c r="E1017" s="10"/>
      <c r="F1017" s="10"/>
      <c r="G1017" s="10"/>
      <c r="H1017" s="10"/>
      <c r="I1017" s="10"/>
      <c r="J1017" s="10"/>
    </row>
    <row r="1018" spans="3:10" x14ac:dyDescent="0.25">
      <c r="C1018" s="10"/>
      <c r="D1018" s="10"/>
      <c r="E1018" s="10"/>
      <c r="F1018" s="10"/>
      <c r="G1018" s="10"/>
      <c r="H1018" s="10"/>
      <c r="I1018" s="10"/>
      <c r="J1018" s="10"/>
    </row>
    <row r="1019" spans="3:10" x14ac:dyDescent="0.25">
      <c r="C1019" s="10"/>
      <c r="D1019" s="10"/>
      <c r="E1019" s="10"/>
      <c r="F1019" s="10"/>
      <c r="G1019" s="10"/>
      <c r="H1019" s="10"/>
      <c r="I1019" s="10"/>
      <c r="J1019" s="10"/>
    </row>
    <row r="1020" spans="3:10" x14ac:dyDescent="0.25">
      <c r="C1020" s="10"/>
      <c r="D1020" s="10"/>
      <c r="E1020" s="10"/>
      <c r="F1020" s="10"/>
      <c r="G1020" s="10"/>
      <c r="H1020" s="10"/>
      <c r="I1020" s="10"/>
      <c r="J1020" s="10"/>
    </row>
    <row r="1021" spans="3:10" x14ac:dyDescent="0.25">
      <c r="C1021" s="10"/>
      <c r="D1021" s="10"/>
      <c r="E1021" s="10"/>
      <c r="F1021" s="10"/>
      <c r="G1021" s="10"/>
      <c r="H1021" s="10"/>
      <c r="I1021" s="10"/>
      <c r="J1021" s="10"/>
    </row>
    <row r="1022" spans="3:10" x14ac:dyDescent="0.25">
      <c r="C1022" s="10"/>
      <c r="D1022" s="10"/>
      <c r="E1022" s="10"/>
      <c r="F1022" s="10"/>
      <c r="G1022" s="10"/>
      <c r="H1022" s="10"/>
      <c r="I1022" s="10"/>
      <c r="J1022" s="10"/>
    </row>
    <row r="1023" spans="3:10" x14ac:dyDescent="0.25">
      <c r="C1023" s="10"/>
      <c r="D1023" s="10"/>
      <c r="E1023" s="10"/>
      <c r="F1023" s="10"/>
      <c r="G1023" s="10"/>
      <c r="H1023" s="10"/>
      <c r="I1023" s="10"/>
      <c r="J1023" s="10"/>
    </row>
    <row r="1024" spans="3:10" x14ac:dyDescent="0.25">
      <c r="C1024" s="10"/>
      <c r="D1024" s="10"/>
      <c r="E1024" s="10"/>
      <c r="F1024" s="10"/>
      <c r="G1024" s="10"/>
      <c r="H1024" s="10"/>
      <c r="I1024" s="10"/>
      <c r="J1024" s="10"/>
    </row>
    <row r="1025" spans="3:10" x14ac:dyDescent="0.25">
      <c r="C1025" s="10"/>
      <c r="D1025" s="10"/>
      <c r="E1025" s="10"/>
      <c r="F1025" s="10"/>
      <c r="G1025" s="10"/>
      <c r="H1025" s="10"/>
      <c r="I1025" s="10"/>
      <c r="J1025" s="10"/>
    </row>
    <row r="1026" spans="3:10" x14ac:dyDescent="0.25">
      <c r="C1026" s="10"/>
      <c r="D1026" s="10"/>
      <c r="E1026" s="10"/>
      <c r="F1026" s="10"/>
      <c r="G1026" s="10"/>
      <c r="H1026" s="10"/>
      <c r="I1026" s="10"/>
      <c r="J1026" s="10"/>
    </row>
    <row r="1027" spans="3:10" x14ac:dyDescent="0.25">
      <c r="C1027" s="10"/>
      <c r="D1027" s="10"/>
      <c r="E1027" s="10"/>
      <c r="F1027" s="10"/>
      <c r="G1027" s="10"/>
      <c r="H1027" s="10"/>
      <c r="I1027" s="10"/>
      <c r="J1027" s="10"/>
    </row>
    <row r="1028" spans="3:10" x14ac:dyDescent="0.25">
      <c r="C1028" s="10"/>
      <c r="D1028" s="10"/>
      <c r="E1028" s="10"/>
      <c r="F1028" s="10"/>
      <c r="G1028" s="10"/>
      <c r="H1028" s="10"/>
      <c r="I1028" s="10"/>
      <c r="J1028" s="10"/>
    </row>
    <row r="1029" spans="3:10" x14ac:dyDescent="0.25">
      <c r="C1029" s="10"/>
      <c r="D1029" s="10"/>
      <c r="E1029" s="10"/>
      <c r="F1029" s="10"/>
      <c r="G1029" s="10"/>
      <c r="H1029" s="10"/>
      <c r="I1029" s="10"/>
      <c r="J1029" s="10"/>
    </row>
    <row r="1030" spans="3:10" x14ac:dyDescent="0.25">
      <c r="C1030" s="10"/>
      <c r="D1030" s="10"/>
      <c r="E1030" s="10"/>
      <c r="F1030" s="10"/>
      <c r="G1030" s="10"/>
      <c r="H1030" s="10"/>
      <c r="I1030" s="10"/>
      <c r="J1030" s="10"/>
    </row>
    <row r="1031" spans="3:10" x14ac:dyDescent="0.25">
      <c r="C1031" s="10"/>
      <c r="D1031" s="10"/>
      <c r="E1031" s="10"/>
      <c r="F1031" s="10"/>
      <c r="G1031" s="10"/>
      <c r="H1031" s="10"/>
      <c r="I1031" s="10"/>
      <c r="J1031" s="10"/>
    </row>
    <row r="1032" spans="3:10" x14ac:dyDescent="0.25">
      <c r="C1032" s="10"/>
      <c r="D1032" s="10"/>
      <c r="E1032" s="10"/>
      <c r="F1032" s="10"/>
      <c r="G1032" s="10"/>
      <c r="H1032" s="10"/>
      <c r="I1032" s="10"/>
      <c r="J1032" s="10"/>
    </row>
    <row r="1033" spans="3:10" x14ac:dyDescent="0.25">
      <c r="C1033" s="10"/>
      <c r="D1033" s="10"/>
      <c r="E1033" s="10"/>
      <c r="F1033" s="10"/>
      <c r="G1033" s="10"/>
      <c r="H1033" s="10"/>
      <c r="I1033" s="10"/>
      <c r="J1033" s="10"/>
    </row>
    <row r="1034" spans="3:10" x14ac:dyDescent="0.25">
      <c r="C1034" s="10"/>
      <c r="D1034" s="10"/>
      <c r="E1034" s="10"/>
      <c r="F1034" s="10"/>
      <c r="G1034" s="10"/>
      <c r="H1034" s="10"/>
      <c r="I1034" s="10"/>
      <c r="J1034" s="10"/>
    </row>
    <row r="1035" spans="3:10" x14ac:dyDescent="0.25">
      <c r="C1035" s="10"/>
      <c r="D1035" s="10"/>
      <c r="E1035" s="10"/>
      <c r="F1035" s="10"/>
      <c r="G1035" s="10"/>
      <c r="H1035" s="10"/>
      <c r="I1035" s="10"/>
      <c r="J1035" s="10"/>
    </row>
    <row r="1036" spans="3:10" x14ac:dyDescent="0.25">
      <c r="C1036" s="10"/>
      <c r="D1036" s="10"/>
      <c r="E1036" s="10"/>
      <c r="F1036" s="10"/>
      <c r="G1036" s="10"/>
      <c r="H1036" s="10"/>
      <c r="I1036" s="10"/>
      <c r="J1036" s="10"/>
    </row>
    <row r="1037" spans="3:10" x14ac:dyDescent="0.25">
      <c r="C1037" s="10"/>
      <c r="D1037" s="10"/>
      <c r="E1037" s="10"/>
      <c r="F1037" s="10"/>
      <c r="G1037" s="10"/>
      <c r="H1037" s="10"/>
      <c r="I1037" s="10"/>
      <c r="J1037" s="10"/>
    </row>
    <row r="1038" spans="3:10" x14ac:dyDescent="0.25">
      <c r="C1038" s="10"/>
      <c r="D1038" s="10"/>
      <c r="E1038" s="10"/>
      <c r="F1038" s="10"/>
      <c r="G1038" s="10"/>
      <c r="H1038" s="10"/>
      <c r="I1038" s="10"/>
      <c r="J1038" s="10"/>
    </row>
    <row r="1039" spans="3:10" x14ac:dyDescent="0.25">
      <c r="C1039" s="10"/>
      <c r="D1039" s="10"/>
      <c r="E1039" s="10"/>
      <c r="F1039" s="10"/>
      <c r="G1039" s="10"/>
      <c r="H1039" s="10"/>
      <c r="I1039" s="10"/>
      <c r="J1039" s="10"/>
    </row>
    <row r="1040" spans="3:10" x14ac:dyDescent="0.25">
      <c r="C1040" s="10"/>
      <c r="D1040" s="10"/>
      <c r="E1040" s="10"/>
      <c r="F1040" s="10"/>
      <c r="G1040" s="10"/>
      <c r="H1040" s="10"/>
      <c r="I1040" s="10"/>
      <c r="J1040" s="10"/>
    </row>
    <row r="1041" spans="3:10" x14ac:dyDescent="0.25">
      <c r="C1041" s="10"/>
      <c r="D1041" s="10"/>
      <c r="E1041" s="10"/>
      <c r="F1041" s="10"/>
      <c r="G1041" s="10"/>
      <c r="H1041" s="10"/>
      <c r="I1041" s="10"/>
      <c r="J1041" s="10"/>
    </row>
    <row r="1042" spans="3:10" x14ac:dyDescent="0.25">
      <c r="C1042" s="10"/>
      <c r="D1042" s="10"/>
      <c r="E1042" s="10"/>
      <c r="F1042" s="10"/>
      <c r="G1042" s="10"/>
      <c r="H1042" s="10"/>
      <c r="I1042" s="10"/>
      <c r="J1042" s="10"/>
    </row>
    <row r="1043" spans="3:10" x14ac:dyDescent="0.25">
      <c r="C1043" s="10"/>
      <c r="D1043" s="10"/>
      <c r="E1043" s="10"/>
      <c r="F1043" s="10"/>
      <c r="G1043" s="10"/>
      <c r="H1043" s="10"/>
      <c r="I1043" s="10"/>
      <c r="J1043" s="10"/>
    </row>
    <row r="1044" spans="3:10" x14ac:dyDescent="0.25">
      <c r="C1044" s="10"/>
      <c r="D1044" s="10"/>
      <c r="E1044" s="10"/>
      <c r="F1044" s="10"/>
      <c r="G1044" s="10"/>
      <c r="H1044" s="10"/>
      <c r="I1044" s="10"/>
      <c r="J1044" s="10"/>
    </row>
    <row r="1045" spans="3:10" x14ac:dyDescent="0.25">
      <c r="C1045" s="10"/>
      <c r="D1045" s="10"/>
      <c r="E1045" s="10"/>
      <c r="F1045" s="10"/>
      <c r="G1045" s="10"/>
      <c r="H1045" s="10"/>
      <c r="I1045" s="10"/>
      <c r="J1045" s="10"/>
    </row>
    <row r="1046" spans="3:10" x14ac:dyDescent="0.25">
      <c r="C1046" s="10"/>
      <c r="D1046" s="10"/>
      <c r="E1046" s="10"/>
      <c r="F1046" s="10"/>
      <c r="G1046" s="10"/>
      <c r="H1046" s="10"/>
      <c r="I1046" s="10"/>
      <c r="J1046" s="10"/>
    </row>
    <row r="1047" spans="3:10" x14ac:dyDescent="0.25">
      <c r="C1047" s="10"/>
      <c r="D1047" s="10"/>
      <c r="E1047" s="10"/>
      <c r="F1047" s="10"/>
      <c r="G1047" s="10"/>
      <c r="H1047" s="10"/>
      <c r="I1047" s="10"/>
      <c r="J1047" s="10"/>
    </row>
    <row r="1048" spans="3:10" x14ac:dyDescent="0.25">
      <c r="C1048" s="10"/>
      <c r="D1048" s="10"/>
      <c r="E1048" s="10"/>
      <c r="F1048" s="10"/>
      <c r="G1048" s="10"/>
      <c r="H1048" s="10"/>
      <c r="I1048" s="10"/>
      <c r="J1048" s="10"/>
    </row>
    <row r="1049" spans="3:10" x14ac:dyDescent="0.25">
      <c r="C1049" s="10"/>
      <c r="D1049" s="10"/>
      <c r="E1049" s="10"/>
      <c r="F1049" s="10"/>
      <c r="G1049" s="10"/>
      <c r="H1049" s="10"/>
      <c r="I1049" s="10"/>
      <c r="J1049" s="10"/>
    </row>
    <row r="1050" spans="3:10" x14ac:dyDescent="0.25">
      <c r="C1050" s="10"/>
      <c r="D1050" s="10"/>
      <c r="E1050" s="10"/>
      <c r="F1050" s="10"/>
      <c r="G1050" s="10"/>
      <c r="H1050" s="10"/>
      <c r="I1050" s="10"/>
      <c r="J1050" s="10"/>
    </row>
    <row r="1051" spans="3:10" x14ac:dyDescent="0.25">
      <c r="C1051" s="10"/>
      <c r="D1051" s="10"/>
      <c r="E1051" s="10"/>
      <c r="F1051" s="10"/>
      <c r="G1051" s="10"/>
      <c r="H1051" s="10"/>
      <c r="I1051" s="10"/>
      <c r="J1051" s="10"/>
    </row>
    <row r="1052" spans="3:10" x14ac:dyDescent="0.25">
      <c r="C1052" s="10"/>
      <c r="D1052" s="10"/>
      <c r="E1052" s="10"/>
      <c r="F1052" s="10"/>
      <c r="G1052" s="10"/>
      <c r="H1052" s="10"/>
      <c r="I1052" s="10"/>
      <c r="J1052" s="10"/>
    </row>
    <row r="1053" spans="3:10" x14ac:dyDescent="0.25">
      <c r="C1053" s="10"/>
      <c r="D1053" s="10"/>
      <c r="E1053" s="10"/>
      <c r="F1053" s="10"/>
      <c r="G1053" s="10"/>
      <c r="H1053" s="10"/>
      <c r="I1053" s="10"/>
      <c r="J1053" s="10"/>
    </row>
    <row r="1054" spans="3:10" x14ac:dyDescent="0.25">
      <c r="C1054" s="10"/>
      <c r="D1054" s="10"/>
      <c r="E1054" s="10"/>
      <c r="F1054" s="10"/>
      <c r="G1054" s="10"/>
      <c r="H1054" s="10"/>
      <c r="I1054" s="10"/>
      <c r="J1054" s="10"/>
    </row>
    <row r="1055" spans="3:10" x14ac:dyDescent="0.25">
      <c r="C1055" s="10"/>
      <c r="D1055" s="10"/>
      <c r="E1055" s="10"/>
      <c r="F1055" s="10"/>
      <c r="G1055" s="10"/>
      <c r="H1055" s="10"/>
      <c r="I1055" s="10"/>
      <c r="J1055" s="10"/>
    </row>
    <row r="1056" spans="3:10" x14ac:dyDescent="0.25">
      <c r="C1056" s="10"/>
      <c r="D1056" s="10"/>
      <c r="E1056" s="10"/>
      <c r="F1056" s="10"/>
      <c r="G1056" s="10"/>
      <c r="H1056" s="10"/>
      <c r="I1056" s="10"/>
      <c r="J1056" s="10"/>
    </row>
    <row r="1057" spans="3:10" x14ac:dyDescent="0.25">
      <c r="C1057" s="10"/>
      <c r="D1057" s="10"/>
      <c r="E1057" s="10"/>
      <c r="F1057" s="10"/>
      <c r="G1057" s="10"/>
      <c r="H1057" s="10"/>
      <c r="I1057" s="10"/>
      <c r="J1057" s="10"/>
    </row>
    <row r="1058" spans="3:10" x14ac:dyDescent="0.25">
      <c r="C1058" s="10"/>
      <c r="D1058" s="10"/>
      <c r="E1058" s="10"/>
      <c r="F1058" s="10"/>
      <c r="G1058" s="10"/>
      <c r="H1058" s="10"/>
      <c r="I1058" s="10"/>
      <c r="J1058" s="10"/>
    </row>
    <row r="1059" spans="3:10" x14ac:dyDescent="0.25">
      <c r="C1059" s="10"/>
      <c r="D1059" s="10"/>
      <c r="E1059" s="10"/>
      <c r="F1059" s="10"/>
      <c r="G1059" s="10"/>
      <c r="H1059" s="10"/>
      <c r="I1059" s="10"/>
      <c r="J1059" s="10"/>
    </row>
    <row r="1060" spans="3:10" x14ac:dyDescent="0.25">
      <c r="C1060" s="10"/>
      <c r="D1060" s="10"/>
      <c r="E1060" s="10"/>
      <c r="F1060" s="10"/>
      <c r="G1060" s="10"/>
      <c r="H1060" s="10"/>
      <c r="I1060" s="10"/>
      <c r="J1060" s="10"/>
    </row>
    <row r="1061" spans="3:10" x14ac:dyDescent="0.25">
      <c r="C1061" s="10"/>
      <c r="D1061" s="10"/>
      <c r="E1061" s="10"/>
      <c r="F1061" s="10"/>
      <c r="G1061" s="10"/>
      <c r="H1061" s="10"/>
      <c r="I1061" s="10"/>
      <c r="J1061" s="10"/>
    </row>
    <row r="1062" spans="3:10" x14ac:dyDescent="0.25">
      <c r="C1062" s="10"/>
      <c r="D1062" s="10"/>
      <c r="E1062" s="10"/>
      <c r="F1062" s="10"/>
      <c r="G1062" s="10"/>
      <c r="H1062" s="10"/>
      <c r="I1062" s="10"/>
      <c r="J1062" s="10"/>
    </row>
    <row r="1063" spans="3:10" x14ac:dyDescent="0.25">
      <c r="C1063" s="10"/>
      <c r="D1063" s="10"/>
      <c r="E1063" s="10"/>
      <c r="F1063" s="10"/>
      <c r="G1063" s="10"/>
      <c r="H1063" s="10"/>
      <c r="I1063" s="10"/>
      <c r="J1063" s="10"/>
    </row>
    <row r="1064" spans="3:10" x14ac:dyDescent="0.25">
      <c r="C1064" s="10"/>
      <c r="D1064" s="10"/>
      <c r="E1064" s="10"/>
      <c r="F1064" s="10"/>
      <c r="G1064" s="10"/>
      <c r="H1064" s="10"/>
      <c r="I1064" s="10"/>
      <c r="J1064" s="10"/>
    </row>
    <row r="1065" spans="3:10" x14ac:dyDescent="0.25">
      <c r="C1065" s="10"/>
      <c r="D1065" s="10"/>
      <c r="E1065" s="10"/>
      <c r="F1065" s="10"/>
      <c r="G1065" s="10"/>
      <c r="H1065" s="10"/>
      <c r="I1065" s="10"/>
      <c r="J1065" s="10"/>
    </row>
    <row r="1066" spans="3:10" x14ac:dyDescent="0.25">
      <c r="C1066" s="10"/>
      <c r="D1066" s="10"/>
      <c r="E1066" s="10"/>
      <c r="F1066" s="10"/>
      <c r="G1066" s="10"/>
      <c r="H1066" s="10"/>
      <c r="I1066" s="10"/>
      <c r="J1066" s="10"/>
    </row>
    <row r="1067" spans="3:10" x14ac:dyDescent="0.25">
      <c r="C1067" s="10"/>
      <c r="D1067" s="10"/>
      <c r="E1067" s="10"/>
      <c r="F1067" s="10"/>
      <c r="G1067" s="10"/>
      <c r="H1067" s="10"/>
      <c r="I1067" s="10"/>
      <c r="J1067" s="10"/>
    </row>
    <row r="1068" spans="3:10" x14ac:dyDescent="0.25">
      <c r="C1068" s="10"/>
      <c r="D1068" s="10"/>
      <c r="E1068" s="10"/>
      <c r="F1068" s="10"/>
      <c r="G1068" s="10"/>
      <c r="H1068" s="10"/>
      <c r="I1068" s="10"/>
      <c r="J1068" s="10"/>
    </row>
    <row r="1069" spans="3:10" x14ac:dyDescent="0.25">
      <c r="C1069" s="10"/>
      <c r="D1069" s="10"/>
      <c r="E1069" s="10"/>
      <c r="F1069" s="10"/>
      <c r="G1069" s="10"/>
      <c r="H1069" s="10"/>
      <c r="I1069" s="10"/>
      <c r="J1069" s="10"/>
    </row>
    <row r="1070" spans="3:10" x14ac:dyDescent="0.25">
      <c r="C1070" s="10"/>
      <c r="D1070" s="10"/>
      <c r="E1070" s="10"/>
      <c r="F1070" s="10"/>
      <c r="G1070" s="10"/>
      <c r="H1070" s="10"/>
      <c r="I1070" s="10"/>
      <c r="J1070" s="10"/>
    </row>
    <row r="1071" spans="3:10" x14ac:dyDescent="0.25">
      <c r="C1071" s="10"/>
      <c r="D1071" s="10"/>
      <c r="E1071" s="10"/>
      <c r="F1071" s="10"/>
      <c r="G1071" s="10"/>
      <c r="H1071" s="10"/>
      <c r="I1071" s="10"/>
      <c r="J1071" s="10"/>
    </row>
    <row r="1072" spans="3:10" x14ac:dyDescent="0.25">
      <c r="C1072" s="10"/>
      <c r="D1072" s="10"/>
      <c r="E1072" s="10"/>
      <c r="F1072" s="10"/>
      <c r="G1072" s="10"/>
      <c r="H1072" s="10"/>
      <c r="I1072" s="10"/>
      <c r="J1072" s="10"/>
    </row>
    <row r="1073" spans="3:10" x14ac:dyDescent="0.25">
      <c r="C1073" s="10"/>
      <c r="D1073" s="10"/>
      <c r="E1073" s="10"/>
      <c r="F1073" s="10"/>
      <c r="G1073" s="10"/>
      <c r="H1073" s="10"/>
      <c r="I1073" s="10"/>
      <c r="J1073" s="10"/>
    </row>
    <row r="1074" spans="3:10" x14ac:dyDescent="0.25">
      <c r="C1074" s="10"/>
      <c r="D1074" s="10"/>
      <c r="E1074" s="10"/>
      <c r="F1074" s="10"/>
      <c r="G1074" s="10"/>
      <c r="H1074" s="10"/>
      <c r="I1074" s="10"/>
      <c r="J1074" s="10"/>
    </row>
    <row r="1075" spans="3:10" x14ac:dyDescent="0.25">
      <c r="C1075" s="10"/>
      <c r="D1075" s="10"/>
      <c r="E1075" s="10"/>
      <c r="F1075" s="10"/>
      <c r="G1075" s="10"/>
      <c r="H1075" s="10"/>
      <c r="I1075" s="10"/>
      <c r="J1075" s="10"/>
    </row>
    <row r="1076" spans="3:10" x14ac:dyDescent="0.25">
      <c r="C1076" s="10"/>
      <c r="D1076" s="10"/>
      <c r="E1076" s="10"/>
      <c r="F1076" s="10"/>
      <c r="G1076" s="10"/>
      <c r="H1076" s="10"/>
      <c r="I1076" s="10"/>
      <c r="J1076" s="10"/>
    </row>
    <row r="1077" spans="3:10" x14ac:dyDescent="0.25">
      <c r="C1077" s="10"/>
      <c r="D1077" s="10"/>
      <c r="E1077" s="10"/>
      <c r="F1077" s="10"/>
      <c r="G1077" s="10"/>
      <c r="H1077" s="10"/>
      <c r="I1077" s="10"/>
      <c r="J1077" s="10"/>
    </row>
    <row r="1078" spans="3:10" x14ac:dyDescent="0.25">
      <c r="C1078" s="10"/>
      <c r="D1078" s="10"/>
      <c r="E1078" s="10"/>
      <c r="F1078" s="10"/>
      <c r="G1078" s="10"/>
      <c r="H1078" s="10"/>
      <c r="I1078" s="10"/>
      <c r="J1078" s="10"/>
    </row>
    <row r="1079" spans="3:10" x14ac:dyDescent="0.25">
      <c r="C1079" s="10"/>
      <c r="D1079" s="10"/>
      <c r="E1079" s="10"/>
      <c r="F1079" s="10"/>
      <c r="G1079" s="10"/>
      <c r="H1079" s="10"/>
      <c r="I1079" s="10"/>
      <c r="J1079" s="10"/>
    </row>
    <row r="1080" spans="3:10" x14ac:dyDescent="0.25">
      <c r="C1080" s="10"/>
      <c r="D1080" s="10"/>
      <c r="E1080" s="10"/>
      <c r="F1080" s="10"/>
      <c r="G1080" s="10"/>
      <c r="H1080" s="10"/>
      <c r="I1080" s="10"/>
      <c r="J1080" s="10"/>
    </row>
    <row r="1081" spans="3:10" x14ac:dyDescent="0.25">
      <c r="C1081" s="10"/>
      <c r="D1081" s="10"/>
      <c r="E1081" s="10"/>
      <c r="F1081" s="10"/>
      <c r="G1081" s="10"/>
      <c r="H1081" s="10"/>
      <c r="I1081" s="10"/>
      <c r="J1081" s="10"/>
    </row>
    <row r="1082" spans="3:10" x14ac:dyDescent="0.25">
      <c r="C1082" s="10"/>
      <c r="D1082" s="10"/>
      <c r="E1082" s="10"/>
      <c r="F1082" s="10"/>
      <c r="G1082" s="10"/>
      <c r="H1082" s="10"/>
      <c r="I1082" s="10"/>
      <c r="J1082" s="10"/>
    </row>
    <row r="1083" spans="3:10" x14ac:dyDescent="0.25">
      <c r="C1083" s="10"/>
      <c r="D1083" s="10"/>
      <c r="E1083" s="10"/>
      <c r="F1083" s="10"/>
      <c r="G1083" s="10"/>
      <c r="H1083" s="10"/>
      <c r="I1083" s="10"/>
      <c r="J1083" s="10"/>
    </row>
    <row r="1084" spans="3:10" x14ac:dyDescent="0.25">
      <c r="C1084" s="10"/>
      <c r="D1084" s="10"/>
      <c r="E1084" s="10"/>
      <c r="F1084" s="10"/>
      <c r="G1084" s="10"/>
      <c r="H1084" s="10"/>
      <c r="I1084" s="10"/>
      <c r="J1084" s="10"/>
    </row>
    <row r="1085" spans="3:10" x14ac:dyDescent="0.25">
      <c r="C1085" s="10"/>
      <c r="D1085" s="10"/>
      <c r="E1085" s="10"/>
      <c r="F1085" s="10"/>
      <c r="G1085" s="10"/>
      <c r="H1085" s="10"/>
      <c r="I1085" s="10"/>
      <c r="J1085" s="10"/>
    </row>
    <row r="1086" spans="3:10" x14ac:dyDescent="0.25">
      <c r="C1086" s="10"/>
      <c r="D1086" s="10"/>
      <c r="E1086" s="10"/>
      <c r="F1086" s="10"/>
      <c r="G1086" s="10"/>
      <c r="H1086" s="10"/>
      <c r="I1086" s="10"/>
      <c r="J1086" s="10"/>
    </row>
    <row r="1087" spans="3:10" x14ac:dyDescent="0.25">
      <c r="C1087" s="10"/>
      <c r="D1087" s="10"/>
      <c r="E1087" s="10"/>
      <c r="F1087" s="10"/>
      <c r="G1087" s="10"/>
      <c r="H1087" s="10"/>
      <c r="I1087" s="10"/>
      <c r="J1087" s="10"/>
    </row>
    <row r="1088" spans="3:10" x14ac:dyDescent="0.25">
      <c r="C1088" s="10"/>
      <c r="D1088" s="10"/>
      <c r="E1088" s="10"/>
      <c r="F1088" s="10"/>
      <c r="G1088" s="10"/>
      <c r="H1088" s="10"/>
      <c r="I1088" s="10"/>
      <c r="J1088" s="10"/>
    </row>
    <row r="1089" spans="3:10" x14ac:dyDescent="0.25">
      <c r="C1089" s="10"/>
      <c r="D1089" s="10"/>
      <c r="E1089" s="10"/>
      <c r="F1089" s="10"/>
      <c r="G1089" s="10"/>
      <c r="H1089" s="10"/>
      <c r="I1089" s="10"/>
      <c r="J1089" s="10"/>
    </row>
    <row r="1090" spans="3:10" x14ac:dyDescent="0.25">
      <c r="C1090" s="10"/>
      <c r="D1090" s="10"/>
      <c r="E1090" s="10"/>
      <c r="F1090" s="10"/>
      <c r="G1090" s="10"/>
      <c r="H1090" s="10"/>
      <c r="I1090" s="10"/>
      <c r="J1090" s="10"/>
    </row>
    <row r="1091" spans="3:10" x14ac:dyDescent="0.25">
      <c r="C1091" s="10"/>
      <c r="D1091" s="10"/>
      <c r="E1091" s="10"/>
      <c r="F1091" s="10"/>
      <c r="G1091" s="10"/>
      <c r="H1091" s="10"/>
      <c r="I1091" s="10"/>
      <c r="J1091" s="10"/>
    </row>
    <row r="1092" spans="3:10" x14ac:dyDescent="0.25">
      <c r="C1092" s="10"/>
      <c r="D1092" s="10"/>
      <c r="E1092" s="10"/>
      <c r="F1092" s="10"/>
      <c r="G1092" s="10"/>
      <c r="H1092" s="10"/>
      <c r="I1092" s="10"/>
      <c r="J1092" s="10"/>
    </row>
    <row r="1093" spans="3:10" x14ac:dyDescent="0.25">
      <c r="C1093" s="10"/>
      <c r="D1093" s="10"/>
      <c r="E1093" s="10"/>
      <c r="F1093" s="10"/>
      <c r="G1093" s="10"/>
      <c r="H1093" s="10"/>
      <c r="I1093" s="10"/>
      <c r="J1093" s="10"/>
    </row>
    <row r="1094" spans="3:10" x14ac:dyDescent="0.25">
      <c r="C1094" s="10"/>
      <c r="D1094" s="10"/>
      <c r="E1094" s="10"/>
      <c r="F1094" s="10"/>
      <c r="G1094" s="10"/>
      <c r="H1094" s="10"/>
      <c r="I1094" s="10"/>
      <c r="J1094" s="10"/>
    </row>
    <row r="1095" spans="3:10" x14ac:dyDescent="0.25">
      <c r="C1095" s="10"/>
      <c r="D1095" s="10"/>
      <c r="E1095" s="10"/>
      <c r="F1095" s="10"/>
      <c r="G1095" s="10"/>
      <c r="H1095" s="10"/>
      <c r="I1095" s="10"/>
      <c r="J1095" s="10"/>
    </row>
    <row r="1096" spans="3:10" x14ac:dyDescent="0.25">
      <c r="C1096" s="10"/>
      <c r="D1096" s="10"/>
      <c r="E1096" s="10"/>
      <c r="F1096" s="10"/>
      <c r="G1096" s="10"/>
      <c r="H1096" s="10"/>
      <c r="I1096" s="10"/>
      <c r="J1096" s="10"/>
    </row>
    <row r="1097" spans="3:10" x14ac:dyDescent="0.25">
      <c r="C1097" s="10"/>
      <c r="D1097" s="10"/>
      <c r="E1097" s="10"/>
      <c r="F1097" s="10"/>
      <c r="G1097" s="10"/>
      <c r="H1097" s="10"/>
      <c r="I1097" s="10"/>
      <c r="J1097" s="10"/>
    </row>
    <row r="1098" spans="3:10" x14ac:dyDescent="0.25">
      <c r="C1098" s="10"/>
      <c r="D1098" s="10"/>
      <c r="E1098" s="10"/>
      <c r="F1098" s="10"/>
      <c r="G1098" s="10"/>
      <c r="H1098" s="10"/>
      <c r="I1098" s="10"/>
      <c r="J1098" s="10"/>
    </row>
    <row r="1099" spans="3:10" x14ac:dyDescent="0.25">
      <c r="C1099" s="10"/>
      <c r="D1099" s="10"/>
      <c r="E1099" s="10"/>
      <c r="F1099" s="10"/>
      <c r="G1099" s="10"/>
      <c r="H1099" s="10"/>
      <c r="I1099" s="10"/>
      <c r="J1099" s="10"/>
    </row>
    <row r="1100" spans="3:10" x14ac:dyDescent="0.25">
      <c r="C1100" s="10"/>
      <c r="D1100" s="10"/>
      <c r="E1100" s="10"/>
      <c r="F1100" s="10"/>
      <c r="G1100" s="10"/>
      <c r="H1100" s="10"/>
      <c r="I1100" s="10"/>
      <c r="J1100" s="10"/>
    </row>
    <row r="1101" spans="3:10" x14ac:dyDescent="0.25">
      <c r="C1101" s="10"/>
      <c r="D1101" s="10"/>
      <c r="E1101" s="10"/>
      <c r="F1101" s="10"/>
      <c r="G1101" s="10"/>
      <c r="H1101" s="10"/>
      <c r="I1101" s="10"/>
      <c r="J1101" s="10"/>
    </row>
    <row r="1102" spans="3:10" x14ac:dyDescent="0.25">
      <c r="C1102" s="10"/>
      <c r="D1102" s="10"/>
      <c r="E1102" s="10"/>
      <c r="F1102" s="10"/>
      <c r="G1102" s="10"/>
      <c r="H1102" s="10"/>
      <c r="I1102" s="10"/>
      <c r="J1102" s="10"/>
    </row>
    <row r="1103" spans="3:10" x14ac:dyDescent="0.25">
      <c r="C1103" s="10"/>
      <c r="D1103" s="10"/>
      <c r="E1103" s="10"/>
      <c r="F1103" s="10"/>
      <c r="G1103" s="10"/>
      <c r="H1103" s="10"/>
      <c r="I1103" s="10"/>
      <c r="J1103" s="10"/>
    </row>
    <row r="1104" spans="3:10" x14ac:dyDescent="0.25">
      <c r="C1104" s="10"/>
      <c r="D1104" s="10"/>
      <c r="E1104" s="10"/>
      <c r="F1104" s="10"/>
      <c r="G1104" s="10"/>
      <c r="H1104" s="10"/>
      <c r="I1104" s="10"/>
      <c r="J1104" s="10"/>
    </row>
    <row r="1105" spans="3:10" x14ac:dyDescent="0.25">
      <c r="C1105" s="10"/>
      <c r="D1105" s="10"/>
      <c r="E1105" s="10"/>
      <c r="F1105" s="10"/>
      <c r="G1105" s="10"/>
      <c r="H1105" s="10"/>
      <c r="I1105" s="10"/>
      <c r="J1105" s="10"/>
    </row>
    <row r="1106" spans="3:10" x14ac:dyDescent="0.25">
      <c r="C1106" s="10"/>
      <c r="D1106" s="10"/>
      <c r="E1106" s="10"/>
      <c r="F1106" s="10"/>
      <c r="G1106" s="10"/>
      <c r="H1106" s="10"/>
      <c r="I1106" s="10"/>
      <c r="J1106" s="10"/>
    </row>
    <row r="1107" spans="3:10" x14ac:dyDescent="0.25">
      <c r="C1107" s="10"/>
      <c r="D1107" s="10"/>
      <c r="E1107" s="10"/>
      <c r="F1107" s="10"/>
      <c r="G1107" s="10"/>
      <c r="H1107" s="10"/>
      <c r="I1107" s="10"/>
      <c r="J1107" s="10"/>
    </row>
    <row r="1108" spans="3:10" x14ac:dyDescent="0.25">
      <c r="C1108" s="10"/>
      <c r="D1108" s="10"/>
      <c r="E1108" s="10"/>
      <c r="F1108" s="10"/>
      <c r="G1108" s="10"/>
      <c r="H1108" s="10"/>
      <c r="I1108" s="10"/>
      <c r="J1108" s="10"/>
    </row>
    <row r="1109" spans="3:10" x14ac:dyDescent="0.25">
      <c r="C1109" s="10"/>
      <c r="D1109" s="10"/>
      <c r="E1109" s="10"/>
      <c r="F1109" s="10"/>
      <c r="G1109" s="10"/>
      <c r="H1109" s="10"/>
      <c r="I1109" s="10"/>
      <c r="J1109" s="10"/>
    </row>
    <row r="1110" spans="3:10" x14ac:dyDescent="0.25">
      <c r="C1110" s="10"/>
      <c r="D1110" s="10"/>
      <c r="E1110" s="10"/>
      <c r="F1110" s="10"/>
      <c r="G1110" s="10"/>
      <c r="H1110" s="10"/>
      <c r="I1110" s="10"/>
      <c r="J1110" s="10"/>
    </row>
    <row r="1111" spans="3:10" x14ac:dyDescent="0.25">
      <c r="C1111" s="10"/>
      <c r="D1111" s="10"/>
      <c r="E1111" s="10"/>
      <c r="F1111" s="10"/>
      <c r="G1111" s="10"/>
      <c r="H1111" s="10"/>
      <c r="I1111" s="10"/>
      <c r="J1111" s="10"/>
    </row>
    <row r="1112" spans="3:10" x14ac:dyDescent="0.25">
      <c r="C1112" s="10"/>
      <c r="D1112" s="10"/>
      <c r="E1112" s="10"/>
      <c r="F1112" s="10"/>
      <c r="G1112" s="10"/>
      <c r="H1112" s="10"/>
      <c r="I1112" s="10"/>
      <c r="J1112" s="10"/>
    </row>
    <row r="1113" spans="3:10" x14ac:dyDescent="0.25">
      <c r="C1113" s="10"/>
      <c r="D1113" s="10"/>
      <c r="E1113" s="10"/>
      <c r="F1113" s="10"/>
      <c r="G1113" s="10"/>
      <c r="H1113" s="10"/>
      <c r="I1113" s="10"/>
      <c r="J1113" s="10"/>
    </row>
    <row r="1114" spans="3:10" x14ac:dyDescent="0.25">
      <c r="C1114" s="10"/>
      <c r="D1114" s="10"/>
      <c r="E1114" s="10"/>
      <c r="F1114" s="10"/>
      <c r="G1114" s="10"/>
      <c r="H1114" s="10"/>
      <c r="I1114" s="10"/>
      <c r="J1114" s="10"/>
    </row>
    <row r="1115" spans="3:10" x14ac:dyDescent="0.25">
      <c r="C1115" s="10"/>
      <c r="D1115" s="10"/>
      <c r="E1115" s="10"/>
      <c r="F1115" s="10"/>
      <c r="G1115" s="10"/>
      <c r="H1115" s="10"/>
      <c r="I1115" s="10"/>
      <c r="J1115" s="10"/>
    </row>
    <row r="1116" spans="3:10" x14ac:dyDescent="0.25">
      <c r="C1116" s="10"/>
      <c r="D1116" s="10"/>
      <c r="E1116" s="10"/>
      <c r="F1116" s="10"/>
      <c r="G1116" s="10"/>
      <c r="H1116" s="10"/>
      <c r="I1116" s="10"/>
      <c r="J1116" s="10"/>
    </row>
    <row r="1117" spans="3:10" x14ac:dyDescent="0.25">
      <c r="C1117" s="10"/>
      <c r="D1117" s="10"/>
      <c r="E1117" s="10"/>
      <c r="F1117" s="10"/>
      <c r="G1117" s="10"/>
      <c r="H1117" s="10"/>
      <c r="I1117" s="10"/>
      <c r="J1117" s="10"/>
    </row>
    <row r="1118" spans="3:10" x14ac:dyDescent="0.25">
      <c r="C1118" s="10"/>
      <c r="D1118" s="10"/>
      <c r="E1118" s="10"/>
      <c r="F1118" s="10"/>
      <c r="G1118" s="10"/>
      <c r="H1118" s="10"/>
      <c r="I1118" s="10"/>
      <c r="J1118" s="10"/>
    </row>
    <row r="1119" spans="3:10" x14ac:dyDescent="0.25">
      <c r="C1119" s="10"/>
      <c r="D1119" s="10"/>
      <c r="E1119" s="10"/>
      <c r="F1119" s="10"/>
      <c r="G1119" s="10"/>
      <c r="H1119" s="10"/>
      <c r="I1119" s="10"/>
      <c r="J1119" s="10"/>
    </row>
    <row r="1120" spans="3:10" x14ac:dyDescent="0.25">
      <c r="C1120" s="10"/>
      <c r="D1120" s="10"/>
      <c r="E1120" s="10"/>
      <c r="F1120" s="10"/>
      <c r="G1120" s="10"/>
      <c r="H1120" s="10"/>
      <c r="I1120" s="10"/>
      <c r="J1120" s="10"/>
    </row>
    <row r="1121" spans="3:10" x14ac:dyDescent="0.25">
      <c r="C1121" s="10"/>
      <c r="D1121" s="10"/>
      <c r="E1121" s="10"/>
      <c r="F1121" s="10"/>
      <c r="G1121" s="10"/>
      <c r="H1121" s="10"/>
      <c r="I1121" s="10"/>
      <c r="J1121" s="10"/>
    </row>
    <row r="1122" spans="3:10" x14ac:dyDescent="0.25">
      <c r="C1122" s="10"/>
      <c r="D1122" s="10"/>
      <c r="E1122" s="10"/>
      <c r="F1122" s="10"/>
      <c r="G1122" s="10"/>
      <c r="H1122" s="10"/>
      <c r="I1122" s="10"/>
      <c r="J1122" s="10"/>
    </row>
    <row r="1123" spans="3:10" x14ac:dyDescent="0.25">
      <c r="C1123" s="10"/>
      <c r="D1123" s="10"/>
      <c r="E1123" s="10"/>
      <c r="F1123" s="10"/>
      <c r="G1123" s="10"/>
      <c r="H1123" s="10"/>
      <c r="I1123" s="10"/>
      <c r="J1123" s="10"/>
    </row>
    <row r="1124" spans="3:10" x14ac:dyDescent="0.25">
      <c r="C1124" s="10"/>
      <c r="D1124" s="10"/>
      <c r="E1124" s="10"/>
      <c r="F1124" s="10"/>
      <c r="G1124" s="10"/>
      <c r="H1124" s="10"/>
      <c r="I1124" s="10"/>
      <c r="J1124" s="10"/>
    </row>
    <row r="1125" spans="3:10" x14ac:dyDescent="0.25">
      <c r="C1125" s="10"/>
      <c r="D1125" s="10"/>
      <c r="E1125" s="10"/>
      <c r="F1125" s="10"/>
      <c r="G1125" s="10"/>
      <c r="H1125" s="10"/>
      <c r="I1125" s="10"/>
      <c r="J1125" s="10"/>
    </row>
    <row r="1126" spans="3:10" x14ac:dyDescent="0.25">
      <c r="C1126" s="10"/>
      <c r="D1126" s="10"/>
      <c r="E1126" s="10"/>
      <c r="F1126" s="10"/>
      <c r="G1126" s="10"/>
      <c r="H1126" s="10"/>
      <c r="I1126" s="10"/>
      <c r="J1126" s="10"/>
    </row>
    <row r="1127" spans="3:10" x14ac:dyDescent="0.25">
      <c r="C1127" s="10"/>
      <c r="D1127" s="10"/>
      <c r="E1127" s="10"/>
      <c r="F1127" s="10"/>
      <c r="G1127" s="10"/>
      <c r="H1127" s="10"/>
      <c r="I1127" s="10"/>
      <c r="J1127" s="10"/>
    </row>
    <row r="1128" spans="3:10" x14ac:dyDescent="0.25">
      <c r="C1128" s="10"/>
      <c r="D1128" s="10"/>
      <c r="E1128" s="10"/>
      <c r="F1128" s="10"/>
      <c r="G1128" s="10"/>
      <c r="H1128" s="10"/>
      <c r="I1128" s="10"/>
      <c r="J1128" s="10"/>
    </row>
    <row r="1129" spans="3:10" x14ac:dyDescent="0.25">
      <c r="C1129" s="10"/>
      <c r="D1129" s="10"/>
      <c r="E1129" s="10"/>
      <c r="F1129" s="10"/>
      <c r="G1129" s="10"/>
      <c r="H1129" s="10"/>
      <c r="I1129" s="10"/>
      <c r="J1129" s="10"/>
    </row>
    <row r="1130" spans="3:10" x14ac:dyDescent="0.25">
      <c r="C1130" s="10"/>
      <c r="D1130" s="10"/>
      <c r="E1130" s="10"/>
      <c r="F1130" s="10"/>
      <c r="G1130" s="10"/>
      <c r="H1130" s="10"/>
      <c r="I1130" s="10"/>
      <c r="J1130" s="10"/>
    </row>
    <row r="1131" spans="3:10" x14ac:dyDescent="0.25">
      <c r="C1131" s="10"/>
      <c r="D1131" s="10"/>
      <c r="E1131" s="10"/>
      <c r="F1131" s="10"/>
      <c r="G1131" s="10"/>
      <c r="H1131" s="10"/>
      <c r="I1131" s="10"/>
      <c r="J1131" s="10"/>
    </row>
    <row r="1132" spans="3:10" x14ac:dyDescent="0.25">
      <c r="C1132" s="10"/>
      <c r="D1132" s="10"/>
      <c r="E1132" s="10"/>
      <c r="F1132" s="10"/>
      <c r="G1132" s="10"/>
      <c r="H1132" s="10"/>
      <c r="I1132" s="10"/>
      <c r="J1132" s="10"/>
    </row>
    <row r="1133" spans="3:10" x14ac:dyDescent="0.25">
      <c r="C1133" s="10"/>
      <c r="D1133" s="10"/>
      <c r="E1133" s="10"/>
      <c r="F1133" s="10"/>
      <c r="G1133" s="10"/>
      <c r="H1133" s="10"/>
      <c r="I1133" s="10"/>
      <c r="J1133" s="10"/>
    </row>
    <row r="1134" spans="3:10" x14ac:dyDescent="0.25">
      <c r="C1134" s="10"/>
      <c r="D1134" s="10"/>
      <c r="E1134" s="10"/>
      <c r="F1134" s="10"/>
      <c r="G1134" s="10"/>
      <c r="H1134" s="10"/>
      <c r="I1134" s="10"/>
      <c r="J1134" s="10"/>
    </row>
    <row r="1135" spans="3:10" x14ac:dyDescent="0.25">
      <c r="C1135" s="10"/>
      <c r="D1135" s="10"/>
      <c r="E1135" s="10"/>
      <c r="F1135" s="10"/>
      <c r="G1135" s="10"/>
      <c r="H1135" s="10"/>
      <c r="I1135" s="10"/>
      <c r="J1135" s="10"/>
    </row>
    <row r="1136" spans="3:10" x14ac:dyDescent="0.25">
      <c r="C1136" s="10"/>
      <c r="D1136" s="10"/>
      <c r="E1136" s="10"/>
      <c r="F1136" s="10"/>
      <c r="G1136" s="10"/>
      <c r="H1136" s="10"/>
      <c r="I1136" s="10"/>
      <c r="J1136" s="10"/>
    </row>
    <row r="1137" spans="3:10" x14ac:dyDescent="0.25">
      <c r="C1137" s="10"/>
      <c r="D1137" s="10"/>
      <c r="E1137" s="10"/>
      <c r="F1137" s="10"/>
      <c r="G1137" s="10"/>
      <c r="H1137" s="10"/>
      <c r="I1137" s="10"/>
      <c r="J1137" s="10"/>
    </row>
    <row r="1138" spans="3:10" x14ac:dyDescent="0.25">
      <c r="C1138" s="10"/>
      <c r="D1138" s="10"/>
      <c r="E1138" s="10"/>
      <c r="F1138" s="10"/>
      <c r="G1138" s="10"/>
      <c r="H1138" s="10"/>
      <c r="I1138" s="10"/>
      <c r="J1138" s="10"/>
    </row>
    <row r="1139" spans="3:10" x14ac:dyDescent="0.25">
      <c r="C1139" s="10"/>
      <c r="D1139" s="10"/>
      <c r="E1139" s="10"/>
      <c r="F1139" s="10"/>
      <c r="G1139" s="10"/>
      <c r="H1139" s="10"/>
      <c r="I1139" s="10"/>
      <c r="J1139" s="10"/>
    </row>
    <row r="1140" spans="3:10" x14ac:dyDescent="0.25">
      <c r="C1140" s="10"/>
      <c r="D1140" s="10"/>
      <c r="E1140" s="10"/>
      <c r="F1140" s="10"/>
      <c r="G1140" s="10"/>
      <c r="H1140" s="10"/>
      <c r="I1140" s="10"/>
      <c r="J1140" s="10"/>
    </row>
    <row r="1141" spans="3:10" x14ac:dyDescent="0.25">
      <c r="C1141" s="10"/>
      <c r="D1141" s="10"/>
      <c r="E1141" s="10"/>
      <c r="F1141" s="10"/>
      <c r="G1141" s="10"/>
      <c r="H1141" s="10"/>
      <c r="I1141" s="10"/>
      <c r="J1141" s="10"/>
    </row>
    <row r="1142" spans="3:10" x14ac:dyDescent="0.25">
      <c r="C1142" s="10"/>
      <c r="D1142" s="10"/>
      <c r="E1142" s="10"/>
      <c r="F1142" s="10"/>
      <c r="G1142" s="10"/>
      <c r="H1142" s="10"/>
      <c r="I1142" s="10"/>
      <c r="J1142" s="10"/>
    </row>
    <row r="1143" spans="3:10" x14ac:dyDescent="0.25">
      <c r="C1143" s="10"/>
      <c r="D1143" s="10"/>
      <c r="E1143" s="10"/>
      <c r="F1143" s="10"/>
      <c r="G1143" s="10"/>
      <c r="H1143" s="10"/>
      <c r="I1143" s="10"/>
      <c r="J1143" s="10"/>
    </row>
    <row r="1144" spans="3:10" x14ac:dyDescent="0.25">
      <c r="C1144" s="10"/>
      <c r="D1144" s="10"/>
      <c r="E1144" s="10"/>
      <c r="F1144" s="10"/>
      <c r="G1144" s="10"/>
      <c r="H1144" s="10"/>
      <c r="I1144" s="10"/>
      <c r="J1144" s="10"/>
    </row>
    <row r="1145" spans="3:10" x14ac:dyDescent="0.25">
      <c r="C1145" s="10"/>
      <c r="D1145" s="10"/>
      <c r="E1145" s="10"/>
      <c r="F1145" s="10"/>
      <c r="G1145" s="10"/>
      <c r="H1145" s="10"/>
      <c r="I1145" s="10"/>
      <c r="J1145" s="10"/>
    </row>
    <row r="1146" spans="3:10" x14ac:dyDescent="0.25">
      <c r="C1146" s="10"/>
      <c r="D1146" s="10"/>
      <c r="E1146" s="10"/>
      <c r="F1146" s="10"/>
      <c r="G1146" s="10"/>
      <c r="H1146" s="10"/>
      <c r="I1146" s="10"/>
      <c r="J1146" s="10"/>
    </row>
    <row r="1147" spans="3:10" x14ac:dyDescent="0.25">
      <c r="C1147" s="10"/>
      <c r="D1147" s="10"/>
      <c r="E1147" s="10"/>
      <c r="F1147" s="10"/>
      <c r="G1147" s="10"/>
      <c r="H1147" s="10"/>
      <c r="I1147" s="10"/>
      <c r="J1147" s="10"/>
    </row>
    <row r="1148" spans="3:10" x14ac:dyDescent="0.25">
      <c r="C1148" s="10"/>
      <c r="D1148" s="10"/>
      <c r="E1148" s="10"/>
      <c r="F1148" s="10"/>
      <c r="G1148" s="10"/>
      <c r="H1148" s="10"/>
      <c r="I1148" s="10"/>
      <c r="J1148" s="10"/>
    </row>
    <row r="1149" spans="3:10" x14ac:dyDescent="0.25">
      <c r="C1149" s="10"/>
      <c r="D1149" s="10"/>
      <c r="E1149" s="10"/>
      <c r="F1149" s="10"/>
      <c r="G1149" s="10"/>
      <c r="H1149" s="10"/>
      <c r="I1149" s="10"/>
      <c r="J1149" s="10"/>
    </row>
    <row r="1150" spans="3:10" x14ac:dyDescent="0.25">
      <c r="C1150" s="10"/>
      <c r="D1150" s="10"/>
      <c r="E1150" s="10"/>
      <c r="F1150" s="10"/>
      <c r="G1150" s="10"/>
      <c r="H1150" s="10"/>
      <c r="I1150" s="10"/>
      <c r="J1150" s="10"/>
    </row>
    <row r="1151" spans="3:10" x14ac:dyDescent="0.25">
      <c r="C1151" s="10"/>
      <c r="D1151" s="10"/>
      <c r="E1151" s="10"/>
      <c r="F1151" s="10"/>
      <c r="G1151" s="10"/>
      <c r="H1151" s="10"/>
      <c r="I1151" s="10"/>
      <c r="J1151" s="10"/>
    </row>
    <row r="1152" spans="3:10" x14ac:dyDescent="0.25">
      <c r="C1152" s="10"/>
      <c r="D1152" s="10"/>
      <c r="E1152" s="10"/>
      <c r="F1152" s="10"/>
      <c r="G1152" s="10"/>
      <c r="H1152" s="10"/>
      <c r="I1152" s="10"/>
      <c r="J1152" s="10"/>
    </row>
    <row r="1153" spans="3:10" x14ac:dyDescent="0.25">
      <c r="C1153" s="10"/>
      <c r="D1153" s="10"/>
      <c r="E1153" s="10"/>
      <c r="F1153" s="10"/>
      <c r="G1153" s="10"/>
      <c r="H1153" s="10"/>
      <c r="I1153" s="10"/>
      <c r="J1153" s="10"/>
    </row>
    <row r="1154" spans="3:10" x14ac:dyDescent="0.25">
      <c r="C1154" s="10"/>
      <c r="D1154" s="10"/>
      <c r="E1154" s="10"/>
      <c r="F1154" s="10"/>
      <c r="G1154" s="10"/>
      <c r="H1154" s="10"/>
      <c r="I1154" s="10"/>
      <c r="J1154" s="10"/>
    </row>
    <row r="1155" spans="3:10" x14ac:dyDescent="0.25">
      <c r="C1155" s="10"/>
      <c r="D1155" s="10"/>
      <c r="E1155" s="10"/>
      <c r="F1155" s="10"/>
      <c r="G1155" s="10"/>
      <c r="H1155" s="10"/>
      <c r="I1155" s="10"/>
      <c r="J1155" s="10"/>
    </row>
    <row r="1156" spans="3:10" x14ac:dyDescent="0.25">
      <c r="C1156" s="10"/>
      <c r="D1156" s="10"/>
      <c r="E1156" s="10"/>
      <c r="F1156" s="10"/>
      <c r="G1156" s="10"/>
      <c r="H1156" s="10"/>
      <c r="I1156" s="10"/>
      <c r="J1156" s="10"/>
    </row>
    <row r="1157" spans="3:10" x14ac:dyDescent="0.25">
      <c r="C1157" s="10"/>
      <c r="D1157" s="10"/>
      <c r="E1157" s="10"/>
      <c r="F1157" s="10"/>
      <c r="G1157" s="10"/>
      <c r="H1157" s="10"/>
      <c r="I1157" s="10"/>
      <c r="J1157" s="10"/>
    </row>
    <row r="1158" spans="3:10" x14ac:dyDescent="0.25">
      <c r="C1158" s="10"/>
      <c r="D1158" s="10"/>
      <c r="E1158" s="10"/>
      <c r="F1158" s="10"/>
      <c r="G1158" s="10"/>
      <c r="H1158" s="10"/>
      <c r="I1158" s="10"/>
      <c r="J1158" s="10"/>
    </row>
    <row r="1159" spans="3:10" x14ac:dyDescent="0.25">
      <c r="C1159" s="10"/>
      <c r="D1159" s="10"/>
      <c r="E1159" s="10"/>
      <c r="F1159" s="10"/>
      <c r="G1159" s="10"/>
      <c r="H1159" s="10"/>
      <c r="I1159" s="10"/>
      <c r="J1159" s="10"/>
    </row>
    <row r="1160" spans="3:10" x14ac:dyDescent="0.25">
      <c r="C1160" s="10"/>
      <c r="D1160" s="10"/>
      <c r="E1160" s="10"/>
      <c r="F1160" s="10"/>
      <c r="G1160" s="10"/>
      <c r="H1160" s="10"/>
      <c r="I1160" s="10"/>
      <c r="J1160" s="10"/>
    </row>
    <row r="1161" spans="3:10" x14ac:dyDescent="0.25">
      <c r="C1161" s="10"/>
      <c r="D1161" s="10"/>
      <c r="E1161" s="10"/>
      <c r="F1161" s="10"/>
      <c r="G1161" s="10"/>
      <c r="H1161" s="10"/>
      <c r="I1161" s="10"/>
      <c r="J1161" s="10"/>
    </row>
    <row r="1162" spans="3:10" x14ac:dyDescent="0.25">
      <c r="C1162" s="10"/>
      <c r="D1162" s="10"/>
      <c r="E1162" s="10"/>
      <c r="F1162" s="10"/>
      <c r="G1162" s="10"/>
      <c r="H1162" s="10"/>
      <c r="I1162" s="10"/>
      <c r="J1162" s="10"/>
    </row>
    <row r="1163" spans="3:10" x14ac:dyDescent="0.25">
      <c r="C1163" s="10"/>
      <c r="D1163" s="10"/>
      <c r="E1163" s="10"/>
      <c r="F1163" s="10"/>
      <c r="G1163" s="10"/>
      <c r="H1163" s="10"/>
      <c r="I1163" s="10"/>
      <c r="J1163" s="10"/>
    </row>
    <row r="1164" spans="3:10" x14ac:dyDescent="0.25">
      <c r="C1164" s="10"/>
      <c r="D1164" s="10"/>
      <c r="E1164" s="10"/>
      <c r="F1164" s="10"/>
      <c r="G1164" s="10"/>
      <c r="H1164" s="10"/>
      <c r="I1164" s="10"/>
      <c r="J1164" s="10"/>
    </row>
    <row r="1165" spans="3:10" x14ac:dyDescent="0.25">
      <c r="C1165" s="10"/>
      <c r="D1165" s="10"/>
      <c r="E1165" s="10"/>
      <c r="F1165" s="10"/>
      <c r="G1165" s="10"/>
      <c r="H1165" s="10"/>
      <c r="I1165" s="10"/>
      <c r="J1165" s="10"/>
    </row>
    <row r="1166" spans="3:10" x14ac:dyDescent="0.25">
      <c r="C1166" s="10"/>
      <c r="D1166" s="10"/>
      <c r="E1166" s="10"/>
      <c r="F1166" s="10"/>
      <c r="G1166" s="10"/>
      <c r="H1166" s="10"/>
      <c r="I1166" s="10"/>
      <c r="J1166" s="10"/>
    </row>
    <row r="1167" spans="3:10" x14ac:dyDescent="0.25">
      <c r="C1167" s="10"/>
      <c r="D1167" s="10"/>
      <c r="E1167" s="10"/>
      <c r="F1167" s="10"/>
      <c r="G1167" s="10"/>
      <c r="H1167" s="10"/>
      <c r="I1167" s="10"/>
      <c r="J1167" s="10"/>
    </row>
    <row r="1168" spans="3:10" x14ac:dyDescent="0.25">
      <c r="C1168" s="10"/>
      <c r="D1168" s="10"/>
      <c r="E1168" s="10"/>
      <c r="F1168" s="10"/>
      <c r="G1168" s="10"/>
      <c r="H1168" s="10"/>
      <c r="I1168" s="10"/>
      <c r="J1168" s="10"/>
    </row>
    <row r="1169" spans="3:10" x14ac:dyDescent="0.25">
      <c r="C1169" s="10"/>
      <c r="D1169" s="10"/>
      <c r="E1169" s="10"/>
      <c r="F1169" s="10"/>
      <c r="G1169" s="10"/>
      <c r="H1169" s="10"/>
      <c r="I1169" s="10"/>
      <c r="J1169" s="10"/>
    </row>
    <row r="1170" spans="3:10" x14ac:dyDescent="0.25">
      <c r="C1170" s="10"/>
      <c r="D1170" s="10"/>
      <c r="E1170" s="10"/>
      <c r="F1170" s="10"/>
      <c r="G1170" s="10"/>
      <c r="H1170" s="10"/>
      <c r="I1170" s="10"/>
      <c r="J1170" s="10"/>
    </row>
    <row r="1171" spans="3:10" x14ac:dyDescent="0.25">
      <c r="C1171" s="10"/>
      <c r="D1171" s="10"/>
      <c r="E1171" s="10"/>
      <c r="F1171" s="10"/>
      <c r="G1171" s="10"/>
      <c r="H1171" s="10"/>
      <c r="I1171" s="10"/>
      <c r="J1171" s="10"/>
    </row>
    <row r="1172" spans="3:10" x14ac:dyDescent="0.25">
      <c r="C1172" s="10"/>
      <c r="D1172" s="10"/>
      <c r="E1172" s="10"/>
      <c r="F1172" s="10"/>
      <c r="G1172" s="10"/>
      <c r="H1172" s="10"/>
      <c r="I1172" s="10"/>
      <c r="J1172" s="10"/>
    </row>
    <row r="1173" spans="3:10" x14ac:dyDescent="0.25">
      <c r="C1173" s="10"/>
      <c r="D1173" s="10"/>
      <c r="E1173" s="10"/>
      <c r="F1173" s="10"/>
      <c r="G1173" s="10"/>
      <c r="H1173" s="10"/>
      <c r="I1173" s="10"/>
      <c r="J1173" s="10"/>
    </row>
    <row r="1174" spans="3:10" x14ac:dyDescent="0.25">
      <c r="C1174" s="10"/>
      <c r="D1174" s="10"/>
      <c r="E1174" s="10"/>
      <c r="F1174" s="10"/>
      <c r="G1174" s="10"/>
      <c r="H1174" s="10"/>
      <c r="I1174" s="10"/>
      <c r="J1174" s="10"/>
    </row>
    <row r="1175" spans="3:10" x14ac:dyDescent="0.25">
      <c r="C1175" s="10"/>
      <c r="D1175" s="10"/>
      <c r="E1175" s="10"/>
      <c r="F1175" s="10"/>
      <c r="G1175" s="10"/>
      <c r="H1175" s="10"/>
      <c r="I1175" s="10"/>
      <c r="J1175" s="10"/>
    </row>
    <row r="1176" spans="3:10" x14ac:dyDescent="0.25">
      <c r="C1176" s="10"/>
      <c r="D1176" s="10"/>
      <c r="E1176" s="10"/>
      <c r="F1176" s="10"/>
      <c r="G1176" s="10"/>
      <c r="H1176" s="10"/>
      <c r="I1176" s="10"/>
      <c r="J1176" s="10"/>
    </row>
    <row r="1177" spans="3:10" x14ac:dyDescent="0.25">
      <c r="C1177" s="10"/>
      <c r="D1177" s="10"/>
      <c r="E1177" s="10"/>
      <c r="F1177" s="10"/>
      <c r="G1177" s="10"/>
      <c r="H1177" s="10"/>
      <c r="I1177" s="10"/>
      <c r="J1177" s="10"/>
    </row>
    <row r="1178" spans="3:10" x14ac:dyDescent="0.25">
      <c r="C1178" s="10"/>
      <c r="D1178" s="10"/>
      <c r="E1178" s="10"/>
      <c r="F1178" s="10"/>
      <c r="G1178" s="10"/>
      <c r="H1178" s="10"/>
      <c r="I1178" s="10"/>
      <c r="J1178" s="10"/>
    </row>
    <row r="1179" spans="3:10" x14ac:dyDescent="0.25">
      <c r="C1179" s="10"/>
      <c r="D1179" s="10"/>
      <c r="E1179" s="10"/>
      <c r="F1179" s="10"/>
      <c r="G1179" s="10"/>
      <c r="H1179" s="10"/>
      <c r="I1179" s="10"/>
      <c r="J1179" s="10"/>
    </row>
    <row r="1180" spans="3:10" x14ac:dyDescent="0.25">
      <c r="C1180" s="10"/>
      <c r="D1180" s="10"/>
      <c r="E1180" s="10"/>
      <c r="F1180" s="10"/>
      <c r="G1180" s="10"/>
      <c r="H1180" s="10"/>
      <c r="I1180" s="10"/>
      <c r="J1180" s="10"/>
    </row>
    <row r="1181" spans="3:10" x14ac:dyDescent="0.25">
      <c r="C1181" s="10"/>
      <c r="D1181" s="10"/>
      <c r="E1181" s="10"/>
      <c r="F1181" s="10"/>
      <c r="G1181" s="10"/>
      <c r="H1181" s="10"/>
      <c r="I1181" s="10"/>
      <c r="J1181" s="10"/>
    </row>
    <row r="1182" spans="3:10" x14ac:dyDescent="0.25">
      <c r="C1182" s="10"/>
      <c r="D1182" s="10"/>
      <c r="E1182" s="10"/>
      <c r="F1182" s="10"/>
      <c r="G1182" s="10"/>
      <c r="H1182" s="10"/>
      <c r="I1182" s="10"/>
      <c r="J1182" s="10"/>
    </row>
    <row r="1183" spans="3:10" x14ac:dyDescent="0.25">
      <c r="C1183" s="10"/>
      <c r="D1183" s="10"/>
      <c r="E1183" s="10"/>
      <c r="F1183" s="10"/>
      <c r="G1183" s="10"/>
      <c r="H1183" s="10"/>
      <c r="I1183" s="10"/>
      <c r="J1183" s="10"/>
    </row>
    <row r="1184" spans="3:10" x14ac:dyDescent="0.25">
      <c r="C1184" s="10"/>
      <c r="D1184" s="10"/>
      <c r="E1184" s="10"/>
      <c r="F1184" s="10"/>
      <c r="G1184" s="10"/>
      <c r="H1184" s="10"/>
      <c r="I1184" s="10"/>
      <c r="J1184" s="10"/>
    </row>
    <row r="1185" spans="3:10" x14ac:dyDescent="0.25">
      <c r="C1185" s="10"/>
      <c r="D1185" s="10"/>
      <c r="E1185" s="10"/>
      <c r="F1185" s="10"/>
      <c r="G1185" s="10"/>
      <c r="H1185" s="10"/>
      <c r="I1185" s="10"/>
      <c r="J1185" s="10"/>
    </row>
    <row r="1186" spans="3:10" x14ac:dyDescent="0.25">
      <c r="C1186" s="10"/>
      <c r="D1186" s="10"/>
      <c r="E1186" s="10"/>
      <c r="F1186" s="10"/>
      <c r="G1186" s="10"/>
      <c r="H1186" s="10"/>
      <c r="I1186" s="10"/>
      <c r="J1186" s="10"/>
    </row>
    <row r="1187" spans="3:10" x14ac:dyDescent="0.25">
      <c r="C1187" s="10"/>
      <c r="D1187" s="10"/>
      <c r="E1187" s="10"/>
      <c r="F1187" s="10"/>
      <c r="G1187" s="10"/>
      <c r="H1187" s="10"/>
      <c r="I1187" s="10"/>
      <c r="J1187" s="10"/>
    </row>
    <row r="1188" spans="3:10" x14ac:dyDescent="0.25">
      <c r="C1188" s="10"/>
      <c r="D1188" s="10"/>
      <c r="E1188" s="10"/>
      <c r="F1188" s="10"/>
      <c r="G1188" s="10"/>
      <c r="H1188" s="10"/>
      <c r="I1188" s="10"/>
      <c r="J1188" s="10"/>
    </row>
    <row r="1189" spans="3:10" x14ac:dyDescent="0.25">
      <c r="C1189" s="10"/>
      <c r="D1189" s="10"/>
      <c r="E1189" s="10"/>
      <c r="F1189" s="10"/>
      <c r="G1189" s="10"/>
      <c r="H1189" s="10"/>
      <c r="I1189" s="10"/>
      <c r="J1189" s="10"/>
    </row>
    <row r="1190" spans="3:10" x14ac:dyDescent="0.25">
      <c r="C1190" s="10"/>
      <c r="D1190" s="10"/>
      <c r="E1190" s="10"/>
      <c r="F1190" s="10"/>
      <c r="G1190" s="10"/>
      <c r="H1190" s="10"/>
      <c r="I1190" s="10"/>
      <c r="J1190" s="10"/>
    </row>
    <row r="1191" spans="3:10" x14ac:dyDescent="0.25">
      <c r="C1191" s="10"/>
      <c r="D1191" s="10"/>
      <c r="E1191" s="10"/>
      <c r="F1191" s="10"/>
      <c r="G1191" s="10"/>
      <c r="H1191" s="10"/>
      <c r="I1191" s="10"/>
      <c r="J1191" s="10"/>
    </row>
    <row r="1192" spans="3:10" x14ac:dyDescent="0.25">
      <c r="C1192" s="10"/>
      <c r="D1192" s="10"/>
      <c r="E1192" s="10"/>
      <c r="F1192" s="10"/>
      <c r="G1192" s="10"/>
      <c r="H1192" s="10"/>
      <c r="I1192" s="10"/>
      <c r="J1192" s="10"/>
    </row>
    <row r="1193" spans="3:10" x14ac:dyDescent="0.25">
      <c r="C1193" s="10"/>
      <c r="D1193" s="10"/>
      <c r="E1193" s="10"/>
      <c r="F1193" s="10"/>
      <c r="G1193" s="10"/>
      <c r="H1193" s="10"/>
      <c r="I1193" s="10"/>
      <c r="J1193" s="10"/>
    </row>
    <row r="1194" spans="3:10" x14ac:dyDescent="0.25">
      <c r="C1194" s="10"/>
      <c r="D1194" s="10"/>
      <c r="E1194" s="10"/>
      <c r="F1194" s="10"/>
      <c r="G1194" s="10"/>
      <c r="H1194" s="10"/>
      <c r="I1194" s="10"/>
      <c r="J1194" s="10"/>
    </row>
    <row r="1195" spans="3:10" x14ac:dyDescent="0.25">
      <c r="C1195" s="10"/>
      <c r="D1195" s="10"/>
      <c r="E1195" s="10"/>
      <c r="F1195" s="10"/>
      <c r="G1195" s="10"/>
      <c r="H1195" s="10"/>
      <c r="I1195" s="10"/>
      <c r="J1195" s="10"/>
    </row>
    <row r="1196" spans="3:10" x14ac:dyDescent="0.25">
      <c r="C1196" s="10"/>
      <c r="D1196" s="10"/>
      <c r="E1196" s="10"/>
      <c r="F1196" s="10"/>
      <c r="G1196" s="10"/>
      <c r="H1196" s="10"/>
      <c r="I1196" s="10"/>
      <c r="J1196" s="10"/>
    </row>
    <row r="1197" spans="3:10" x14ac:dyDescent="0.25">
      <c r="C1197" s="10"/>
      <c r="D1197" s="10"/>
      <c r="E1197" s="10"/>
      <c r="F1197" s="10"/>
      <c r="G1197" s="10"/>
      <c r="H1197" s="10"/>
      <c r="I1197" s="10"/>
      <c r="J1197" s="10"/>
    </row>
    <row r="1198" spans="3:10" x14ac:dyDescent="0.25">
      <c r="C1198" s="10"/>
      <c r="D1198" s="10"/>
      <c r="E1198" s="10"/>
      <c r="F1198" s="10"/>
      <c r="G1198" s="10"/>
      <c r="H1198" s="10"/>
      <c r="I1198" s="10"/>
      <c r="J1198" s="10"/>
    </row>
    <row r="1199" spans="3:10" x14ac:dyDescent="0.25">
      <c r="C1199" s="10"/>
      <c r="D1199" s="10"/>
      <c r="E1199" s="10"/>
      <c r="F1199" s="10"/>
      <c r="G1199" s="10"/>
      <c r="H1199" s="10"/>
      <c r="I1199" s="10"/>
      <c r="J1199" s="10"/>
    </row>
    <row r="1200" spans="3:10" x14ac:dyDescent="0.25">
      <c r="C1200" s="10"/>
      <c r="D1200" s="10"/>
      <c r="E1200" s="10"/>
      <c r="F1200" s="10"/>
      <c r="G1200" s="10"/>
      <c r="H1200" s="10"/>
      <c r="I1200" s="10"/>
      <c r="J1200" s="10"/>
    </row>
    <row r="1201" spans="3:10" x14ac:dyDescent="0.25">
      <c r="C1201" s="10"/>
      <c r="D1201" s="10"/>
      <c r="E1201" s="10"/>
      <c r="F1201" s="10"/>
      <c r="G1201" s="10"/>
      <c r="H1201" s="10"/>
      <c r="I1201" s="10"/>
      <c r="J1201" s="10"/>
    </row>
    <row r="1202" spans="3:10" x14ac:dyDescent="0.25">
      <c r="C1202" s="10"/>
      <c r="D1202" s="10"/>
      <c r="E1202" s="10"/>
      <c r="F1202" s="10"/>
      <c r="G1202" s="10"/>
      <c r="H1202" s="10"/>
      <c r="I1202" s="10"/>
      <c r="J1202" s="10"/>
    </row>
    <row r="1203" spans="3:10" x14ac:dyDescent="0.25">
      <c r="C1203" s="10"/>
      <c r="D1203" s="10"/>
      <c r="E1203" s="10"/>
      <c r="F1203" s="10"/>
      <c r="G1203" s="10"/>
      <c r="H1203" s="10"/>
      <c r="I1203" s="10"/>
      <c r="J1203" s="10"/>
    </row>
    <row r="1204" spans="3:10" x14ac:dyDescent="0.25">
      <c r="C1204" s="10"/>
      <c r="D1204" s="10"/>
      <c r="E1204" s="10"/>
      <c r="F1204" s="10"/>
      <c r="G1204" s="10"/>
      <c r="H1204" s="10"/>
      <c r="I1204" s="10"/>
      <c r="J1204" s="10"/>
    </row>
    <row r="1205" spans="3:10" x14ac:dyDescent="0.25">
      <c r="C1205" s="10"/>
      <c r="D1205" s="10"/>
      <c r="E1205" s="10"/>
      <c r="F1205" s="10"/>
      <c r="G1205" s="10"/>
      <c r="H1205" s="10"/>
      <c r="I1205" s="10"/>
      <c r="J1205" s="10"/>
    </row>
    <row r="1206" spans="3:10" x14ac:dyDescent="0.25">
      <c r="C1206" s="10"/>
      <c r="D1206" s="10"/>
      <c r="E1206" s="10"/>
      <c r="F1206" s="10"/>
      <c r="G1206" s="10"/>
      <c r="H1206" s="10"/>
      <c r="I1206" s="10"/>
      <c r="J1206" s="10"/>
    </row>
    <row r="1207" spans="3:10" x14ac:dyDescent="0.25">
      <c r="C1207" s="10"/>
      <c r="D1207" s="10"/>
      <c r="E1207" s="10"/>
      <c r="F1207" s="10"/>
      <c r="G1207" s="10"/>
      <c r="H1207" s="10"/>
      <c r="I1207" s="10"/>
      <c r="J1207" s="10"/>
    </row>
    <row r="1208" spans="3:10" x14ac:dyDescent="0.25">
      <c r="C1208" s="10"/>
      <c r="D1208" s="10"/>
      <c r="E1208" s="10"/>
      <c r="F1208" s="10"/>
      <c r="G1208" s="10"/>
      <c r="H1208" s="10"/>
      <c r="I1208" s="10"/>
      <c r="J1208" s="10"/>
    </row>
    <row r="1209" spans="3:10" x14ac:dyDescent="0.25">
      <c r="C1209" s="10"/>
      <c r="D1209" s="10"/>
      <c r="E1209" s="10"/>
      <c r="F1209" s="10"/>
      <c r="G1209" s="10"/>
      <c r="H1209" s="10"/>
      <c r="I1209" s="10"/>
      <c r="J1209" s="10"/>
    </row>
    <row r="1210" spans="3:10" x14ac:dyDescent="0.25">
      <c r="C1210" s="10"/>
      <c r="D1210" s="10"/>
      <c r="E1210" s="10"/>
      <c r="F1210" s="10"/>
      <c r="G1210" s="10"/>
      <c r="H1210" s="10"/>
      <c r="I1210" s="10"/>
      <c r="J1210" s="10"/>
    </row>
    <row r="1211" spans="3:10" x14ac:dyDescent="0.25">
      <c r="C1211" s="10"/>
      <c r="D1211" s="10"/>
      <c r="E1211" s="10"/>
      <c r="F1211" s="10"/>
      <c r="G1211" s="10"/>
      <c r="H1211" s="10"/>
      <c r="I1211" s="10"/>
      <c r="J1211" s="10"/>
    </row>
    <row r="1212" spans="3:10" x14ac:dyDescent="0.25">
      <c r="C1212" s="10"/>
      <c r="D1212" s="10"/>
      <c r="E1212" s="10"/>
      <c r="F1212" s="10"/>
      <c r="G1212" s="10"/>
      <c r="H1212" s="10"/>
      <c r="I1212" s="10"/>
      <c r="J1212" s="10"/>
    </row>
    <row r="1213" spans="3:10" x14ac:dyDescent="0.25">
      <c r="C1213" s="10"/>
      <c r="D1213" s="10"/>
      <c r="E1213" s="10"/>
      <c r="F1213" s="10"/>
      <c r="G1213" s="10"/>
      <c r="H1213" s="10"/>
      <c r="I1213" s="10"/>
      <c r="J1213" s="10"/>
    </row>
    <row r="1214" spans="3:10" x14ac:dyDescent="0.25">
      <c r="C1214" s="10"/>
      <c r="D1214" s="10"/>
      <c r="E1214" s="10"/>
      <c r="F1214" s="10"/>
      <c r="G1214" s="10"/>
      <c r="H1214" s="10"/>
      <c r="I1214" s="10"/>
      <c r="J1214" s="10"/>
    </row>
    <row r="1215" spans="3:10" x14ac:dyDescent="0.25">
      <c r="C1215" s="10"/>
      <c r="D1215" s="10"/>
      <c r="E1215" s="10"/>
      <c r="F1215" s="10"/>
      <c r="G1215" s="10"/>
      <c r="H1215" s="10"/>
      <c r="I1215" s="10"/>
      <c r="J1215" s="10"/>
    </row>
    <row r="1216" spans="3:10" x14ac:dyDescent="0.25">
      <c r="C1216" s="10"/>
      <c r="D1216" s="10"/>
      <c r="E1216" s="10"/>
      <c r="F1216" s="10"/>
      <c r="G1216" s="10"/>
      <c r="H1216" s="10"/>
      <c r="I1216" s="10"/>
      <c r="J1216" s="10"/>
    </row>
    <row r="1217" spans="3:10" x14ac:dyDescent="0.25">
      <c r="C1217" s="10"/>
      <c r="D1217" s="10"/>
      <c r="E1217" s="10"/>
      <c r="F1217" s="10"/>
      <c r="G1217" s="10"/>
      <c r="H1217" s="10"/>
      <c r="I1217" s="10"/>
      <c r="J1217" s="10"/>
    </row>
    <row r="1218" spans="3:10" x14ac:dyDescent="0.25">
      <c r="C1218" s="10"/>
      <c r="D1218" s="10"/>
      <c r="E1218" s="10"/>
      <c r="F1218" s="10"/>
      <c r="G1218" s="10"/>
      <c r="H1218" s="10"/>
      <c r="I1218" s="10"/>
      <c r="J1218" s="10"/>
    </row>
    <row r="1219" spans="3:10" x14ac:dyDescent="0.25">
      <c r="C1219" s="10"/>
      <c r="D1219" s="10"/>
      <c r="E1219" s="10"/>
      <c r="F1219" s="10"/>
      <c r="G1219" s="10"/>
      <c r="H1219" s="10"/>
      <c r="I1219" s="10"/>
      <c r="J1219" s="10"/>
    </row>
    <row r="1220" spans="3:10" x14ac:dyDescent="0.25">
      <c r="C1220" s="10"/>
      <c r="D1220" s="10"/>
      <c r="E1220" s="10"/>
      <c r="F1220" s="10"/>
      <c r="G1220" s="10"/>
      <c r="H1220" s="10"/>
      <c r="I1220" s="10"/>
      <c r="J1220" s="10"/>
    </row>
    <row r="1221" spans="3:10" x14ac:dyDescent="0.25">
      <c r="C1221" s="10"/>
      <c r="D1221" s="10"/>
      <c r="E1221" s="10"/>
      <c r="F1221" s="10"/>
      <c r="G1221" s="10"/>
      <c r="H1221" s="10"/>
      <c r="I1221" s="10"/>
      <c r="J1221" s="10"/>
    </row>
    <row r="1222" spans="3:10" x14ac:dyDescent="0.25">
      <c r="C1222" s="10"/>
      <c r="D1222" s="10"/>
      <c r="E1222" s="10"/>
      <c r="F1222" s="10"/>
      <c r="G1222" s="10"/>
      <c r="H1222" s="10"/>
      <c r="I1222" s="10"/>
      <c r="J1222" s="10"/>
    </row>
    <row r="1223" spans="3:10" x14ac:dyDescent="0.25">
      <c r="C1223" s="10"/>
      <c r="D1223" s="10"/>
      <c r="E1223" s="10"/>
      <c r="F1223" s="10"/>
      <c r="G1223" s="10"/>
      <c r="H1223" s="10"/>
      <c r="I1223" s="10"/>
      <c r="J1223" s="10"/>
    </row>
    <row r="1224" spans="3:10" x14ac:dyDescent="0.25">
      <c r="C1224" s="10"/>
      <c r="D1224" s="10"/>
      <c r="E1224" s="10"/>
      <c r="F1224" s="10"/>
      <c r="G1224" s="10"/>
      <c r="H1224" s="10"/>
      <c r="I1224" s="10"/>
      <c r="J1224" s="10"/>
    </row>
    <row r="1225" spans="3:10" x14ac:dyDescent="0.25">
      <c r="C1225" s="10"/>
      <c r="D1225" s="10"/>
      <c r="E1225" s="10"/>
      <c r="F1225" s="10"/>
      <c r="G1225" s="10"/>
      <c r="H1225" s="10"/>
      <c r="I1225" s="10"/>
      <c r="J1225" s="10"/>
    </row>
    <row r="1226" spans="3:10" x14ac:dyDescent="0.25">
      <c r="C1226" s="10"/>
      <c r="D1226" s="10"/>
      <c r="E1226" s="10"/>
      <c r="F1226" s="10"/>
      <c r="G1226" s="10"/>
      <c r="H1226" s="10"/>
      <c r="I1226" s="10"/>
      <c r="J1226" s="10"/>
    </row>
    <row r="1227" spans="3:10" x14ac:dyDescent="0.25">
      <c r="C1227" s="10"/>
      <c r="D1227" s="10"/>
      <c r="E1227" s="10"/>
      <c r="F1227" s="10"/>
      <c r="G1227" s="10"/>
      <c r="H1227" s="10"/>
      <c r="I1227" s="10"/>
      <c r="J1227" s="10"/>
    </row>
    <row r="1228" spans="3:10" x14ac:dyDescent="0.25">
      <c r="C1228" s="10"/>
      <c r="D1228" s="10"/>
      <c r="E1228" s="10"/>
      <c r="F1228" s="10"/>
      <c r="G1228" s="10"/>
      <c r="H1228" s="10"/>
      <c r="I1228" s="10"/>
      <c r="J1228" s="10"/>
    </row>
    <row r="1229" spans="3:10" x14ac:dyDescent="0.25">
      <c r="C1229" s="10"/>
      <c r="D1229" s="10"/>
      <c r="E1229" s="10"/>
      <c r="F1229" s="10"/>
      <c r="G1229" s="10"/>
      <c r="H1229" s="10"/>
      <c r="I1229" s="10"/>
      <c r="J1229" s="10"/>
    </row>
    <row r="1230" spans="3:10" x14ac:dyDescent="0.25">
      <c r="C1230" s="10"/>
      <c r="D1230" s="10"/>
      <c r="E1230" s="10"/>
      <c r="F1230" s="10"/>
      <c r="G1230" s="10"/>
      <c r="H1230" s="10"/>
      <c r="I1230" s="10"/>
      <c r="J1230" s="10"/>
    </row>
    <row r="1231" spans="3:10" x14ac:dyDescent="0.25">
      <c r="C1231" s="10"/>
      <c r="D1231" s="10"/>
      <c r="E1231" s="10"/>
      <c r="F1231" s="10"/>
      <c r="G1231" s="10"/>
      <c r="H1231" s="10"/>
      <c r="I1231" s="10"/>
      <c r="J1231" s="10"/>
    </row>
    <row r="1232" spans="3:10" x14ac:dyDescent="0.25">
      <c r="C1232" s="10"/>
      <c r="D1232" s="10"/>
      <c r="E1232" s="10"/>
      <c r="F1232" s="10"/>
      <c r="G1232" s="10"/>
      <c r="H1232" s="10"/>
      <c r="I1232" s="10"/>
      <c r="J1232" s="10"/>
    </row>
    <row r="1233" spans="3:10" x14ac:dyDescent="0.25">
      <c r="C1233" s="10"/>
      <c r="D1233" s="10"/>
      <c r="E1233" s="10"/>
      <c r="F1233" s="10"/>
      <c r="G1233" s="10"/>
      <c r="H1233" s="10"/>
      <c r="I1233" s="10"/>
      <c r="J1233" s="10"/>
    </row>
    <row r="1234" spans="3:10" x14ac:dyDescent="0.25">
      <c r="C1234" s="10"/>
      <c r="D1234" s="10"/>
      <c r="E1234" s="10"/>
      <c r="F1234" s="10"/>
      <c r="G1234" s="10"/>
      <c r="H1234" s="10"/>
      <c r="I1234" s="10"/>
      <c r="J1234" s="10"/>
    </row>
    <row r="1235" spans="3:10" x14ac:dyDescent="0.25">
      <c r="C1235" s="10"/>
      <c r="D1235" s="10"/>
      <c r="E1235" s="10"/>
      <c r="F1235" s="10"/>
      <c r="G1235" s="10"/>
      <c r="H1235" s="10"/>
      <c r="I1235" s="10"/>
      <c r="J1235" s="10"/>
    </row>
    <row r="1236" spans="3:10" x14ac:dyDescent="0.25">
      <c r="C1236" s="10"/>
      <c r="D1236" s="10"/>
      <c r="E1236" s="10"/>
      <c r="F1236" s="10"/>
      <c r="G1236" s="10"/>
      <c r="H1236" s="10"/>
      <c r="I1236" s="10"/>
      <c r="J1236" s="10"/>
    </row>
    <row r="1237" spans="3:10" x14ac:dyDescent="0.25">
      <c r="C1237" s="10"/>
      <c r="D1237" s="10"/>
      <c r="E1237" s="10"/>
      <c r="F1237" s="10"/>
      <c r="G1237" s="10"/>
      <c r="H1237" s="10"/>
      <c r="I1237" s="10"/>
      <c r="J1237" s="10"/>
    </row>
    <row r="1238" spans="3:10" x14ac:dyDescent="0.25">
      <c r="C1238" s="10"/>
      <c r="D1238" s="10"/>
      <c r="E1238" s="10"/>
      <c r="F1238" s="10"/>
      <c r="G1238" s="10"/>
      <c r="H1238" s="10"/>
      <c r="I1238" s="10"/>
      <c r="J1238" s="10"/>
    </row>
    <row r="1239" spans="3:10" x14ac:dyDescent="0.25">
      <c r="C1239" s="10"/>
      <c r="D1239" s="10"/>
      <c r="E1239" s="10"/>
      <c r="F1239" s="10"/>
      <c r="G1239" s="10"/>
      <c r="H1239" s="10"/>
      <c r="I1239" s="10"/>
      <c r="J1239" s="10"/>
    </row>
    <row r="1240" spans="3:10" x14ac:dyDescent="0.25">
      <c r="C1240" s="10"/>
      <c r="D1240" s="10"/>
      <c r="E1240" s="10"/>
      <c r="F1240" s="10"/>
      <c r="G1240" s="10"/>
      <c r="H1240" s="10"/>
      <c r="I1240" s="10"/>
      <c r="J1240" s="10"/>
    </row>
    <row r="1241" spans="3:10" x14ac:dyDescent="0.25">
      <c r="C1241" s="10"/>
      <c r="D1241" s="10"/>
      <c r="E1241" s="10"/>
      <c r="F1241" s="10"/>
      <c r="G1241" s="10"/>
      <c r="H1241" s="10"/>
      <c r="I1241" s="10"/>
      <c r="J1241" s="10"/>
    </row>
    <row r="1242" spans="3:10" x14ac:dyDescent="0.25">
      <c r="C1242" s="10"/>
      <c r="D1242" s="10"/>
      <c r="E1242" s="10"/>
      <c r="F1242" s="10"/>
      <c r="G1242" s="10"/>
      <c r="H1242" s="10"/>
      <c r="I1242" s="10"/>
      <c r="J1242" s="10"/>
    </row>
    <row r="1243" spans="3:10" x14ac:dyDescent="0.25">
      <c r="C1243" s="10"/>
      <c r="D1243" s="10"/>
      <c r="E1243" s="10"/>
      <c r="F1243" s="10"/>
      <c r="G1243" s="10"/>
      <c r="H1243" s="10"/>
      <c r="I1243" s="10"/>
      <c r="J1243" s="10"/>
    </row>
    <row r="1244" spans="3:10" x14ac:dyDescent="0.25">
      <c r="C1244" s="10"/>
      <c r="D1244" s="10"/>
      <c r="E1244" s="10"/>
      <c r="F1244" s="10"/>
      <c r="G1244" s="10"/>
      <c r="H1244" s="10"/>
      <c r="I1244" s="10"/>
      <c r="J1244" s="10"/>
    </row>
    <row r="1245" spans="3:10" x14ac:dyDescent="0.25">
      <c r="C1245" s="10"/>
      <c r="D1245" s="10"/>
      <c r="E1245" s="10"/>
      <c r="F1245" s="10"/>
      <c r="G1245" s="10"/>
      <c r="H1245" s="10"/>
      <c r="I1245" s="10"/>
      <c r="J1245" s="10"/>
    </row>
    <row r="1246" spans="3:10" x14ac:dyDescent="0.25">
      <c r="C1246" s="10"/>
      <c r="D1246" s="10"/>
      <c r="E1246" s="10"/>
      <c r="F1246" s="10"/>
      <c r="G1246" s="10"/>
      <c r="H1246" s="10"/>
      <c r="I1246" s="10"/>
      <c r="J1246" s="10"/>
    </row>
    <row r="1247" spans="3:10" x14ac:dyDescent="0.25">
      <c r="C1247" s="10"/>
      <c r="D1247" s="10"/>
      <c r="E1247" s="10"/>
      <c r="F1247" s="10"/>
      <c r="G1247" s="10"/>
      <c r="H1247" s="10"/>
      <c r="I1247" s="10"/>
      <c r="J1247" s="10"/>
    </row>
    <row r="1248" spans="3:10" x14ac:dyDescent="0.25">
      <c r="C1248" s="10"/>
      <c r="D1248" s="10"/>
      <c r="E1248" s="10"/>
      <c r="F1248" s="10"/>
      <c r="G1248" s="10"/>
      <c r="H1248" s="10"/>
      <c r="I1248" s="10"/>
      <c r="J1248" s="10"/>
    </row>
    <row r="1249" spans="3:10" x14ac:dyDescent="0.25">
      <c r="C1249" s="10"/>
      <c r="D1249" s="10"/>
      <c r="E1249" s="10"/>
      <c r="F1249" s="10"/>
      <c r="G1249" s="10"/>
      <c r="H1249" s="10"/>
      <c r="I1249" s="10"/>
      <c r="J1249" s="10"/>
    </row>
    <row r="1250" spans="3:10" x14ac:dyDescent="0.25">
      <c r="C1250" s="10"/>
      <c r="D1250" s="10"/>
      <c r="E1250" s="10"/>
      <c r="F1250" s="10"/>
      <c r="G1250" s="10"/>
      <c r="H1250" s="10"/>
      <c r="I1250" s="10"/>
      <c r="J1250" s="10"/>
    </row>
    <row r="1251" spans="3:10" x14ac:dyDescent="0.25">
      <c r="C1251" s="10"/>
      <c r="D1251" s="10"/>
      <c r="E1251" s="10"/>
      <c r="F1251" s="10"/>
      <c r="G1251" s="10"/>
      <c r="H1251" s="10"/>
      <c r="I1251" s="10"/>
      <c r="J1251" s="10"/>
    </row>
    <row r="1252" spans="3:10" x14ac:dyDescent="0.25">
      <c r="C1252" s="10"/>
      <c r="D1252" s="10"/>
      <c r="E1252" s="10"/>
      <c r="F1252" s="10"/>
      <c r="G1252" s="10"/>
      <c r="H1252" s="10"/>
      <c r="I1252" s="10"/>
      <c r="J1252" s="10"/>
    </row>
    <row r="1253" spans="3:10" x14ac:dyDescent="0.25">
      <c r="C1253" s="10"/>
      <c r="D1253" s="10"/>
      <c r="E1253" s="10"/>
      <c r="F1253" s="10"/>
      <c r="G1253" s="10"/>
      <c r="H1253" s="10"/>
      <c r="I1253" s="10"/>
      <c r="J1253" s="10"/>
    </row>
    <row r="1254" spans="3:10" x14ac:dyDescent="0.25">
      <c r="C1254" s="10"/>
      <c r="D1254" s="10"/>
      <c r="E1254" s="10"/>
      <c r="F1254" s="10"/>
      <c r="G1254" s="10"/>
      <c r="H1254" s="10"/>
      <c r="I1254" s="10"/>
      <c r="J1254" s="10"/>
    </row>
    <row r="1255" spans="3:10" x14ac:dyDescent="0.25">
      <c r="C1255" s="10"/>
      <c r="D1255" s="10"/>
      <c r="E1255" s="10"/>
      <c r="F1255" s="10"/>
      <c r="G1255" s="10"/>
      <c r="H1255" s="10"/>
      <c r="I1255" s="10"/>
      <c r="J1255" s="10"/>
    </row>
    <row r="1256" spans="3:10" x14ac:dyDescent="0.25">
      <c r="C1256" s="10"/>
      <c r="D1256" s="10"/>
      <c r="E1256" s="10"/>
      <c r="F1256" s="10"/>
      <c r="G1256" s="10"/>
      <c r="H1256" s="10"/>
      <c r="I1256" s="10"/>
      <c r="J1256" s="10"/>
    </row>
    <row r="1257" spans="3:10" x14ac:dyDescent="0.25">
      <c r="C1257" s="10"/>
      <c r="D1257" s="10"/>
      <c r="E1257" s="10"/>
      <c r="F1257" s="10"/>
      <c r="G1257" s="10"/>
      <c r="H1257" s="10"/>
      <c r="I1257" s="10"/>
      <c r="J1257" s="10"/>
    </row>
    <row r="1258" spans="3:10" x14ac:dyDescent="0.25">
      <c r="C1258" s="10"/>
      <c r="D1258" s="10"/>
      <c r="E1258" s="10"/>
      <c r="F1258" s="10"/>
      <c r="G1258" s="10"/>
      <c r="H1258" s="10"/>
      <c r="I1258" s="10"/>
      <c r="J1258" s="10"/>
    </row>
    <row r="1259" spans="3:10" x14ac:dyDescent="0.25">
      <c r="C1259" s="10"/>
      <c r="D1259" s="10"/>
      <c r="E1259" s="10"/>
      <c r="F1259" s="10"/>
      <c r="G1259" s="10"/>
      <c r="H1259" s="10"/>
      <c r="I1259" s="10"/>
      <c r="J1259" s="10"/>
    </row>
    <row r="1260" spans="3:10" x14ac:dyDescent="0.25">
      <c r="C1260" s="10"/>
      <c r="D1260" s="10"/>
      <c r="E1260" s="10"/>
      <c r="F1260" s="10"/>
      <c r="G1260" s="10"/>
      <c r="H1260" s="10"/>
      <c r="I1260" s="10"/>
      <c r="J1260" s="10"/>
    </row>
    <row r="1261" spans="3:10" x14ac:dyDescent="0.25">
      <c r="C1261" s="10"/>
      <c r="D1261" s="10"/>
      <c r="E1261" s="10"/>
      <c r="F1261" s="10"/>
      <c r="G1261" s="10"/>
      <c r="H1261" s="10"/>
      <c r="I1261" s="10"/>
      <c r="J1261" s="10"/>
    </row>
    <row r="1262" spans="3:10" x14ac:dyDescent="0.25">
      <c r="C1262" s="10"/>
      <c r="D1262" s="10"/>
      <c r="E1262" s="10"/>
      <c r="F1262" s="10"/>
      <c r="G1262" s="10"/>
      <c r="H1262" s="10"/>
      <c r="I1262" s="10"/>
      <c r="J1262" s="10"/>
    </row>
    <row r="1263" spans="3:10" x14ac:dyDescent="0.25">
      <c r="C1263" s="10"/>
      <c r="D1263" s="10"/>
      <c r="E1263" s="10"/>
      <c r="F1263" s="10"/>
      <c r="G1263" s="10"/>
      <c r="H1263" s="10"/>
      <c r="I1263" s="10"/>
      <c r="J1263" s="10"/>
    </row>
    <row r="1264" spans="3:10" x14ac:dyDescent="0.25">
      <c r="C1264" s="10"/>
      <c r="D1264" s="10"/>
      <c r="E1264" s="10"/>
      <c r="F1264" s="10"/>
      <c r="G1264" s="10"/>
      <c r="H1264" s="10"/>
      <c r="I1264" s="10"/>
      <c r="J1264" s="10"/>
    </row>
    <row r="1265" spans="3:10" x14ac:dyDescent="0.25">
      <c r="C1265" s="10"/>
      <c r="D1265" s="10"/>
      <c r="E1265" s="10"/>
      <c r="F1265" s="10"/>
      <c r="G1265" s="10"/>
      <c r="H1265" s="10"/>
      <c r="I1265" s="10"/>
      <c r="J1265" s="10"/>
    </row>
    <row r="1266" spans="3:10" x14ac:dyDescent="0.25">
      <c r="C1266" s="10"/>
      <c r="D1266" s="10"/>
      <c r="E1266" s="10"/>
      <c r="F1266" s="10"/>
      <c r="G1266" s="10"/>
      <c r="H1266" s="10"/>
      <c r="I1266" s="10"/>
      <c r="J1266" s="10"/>
    </row>
    <row r="1267" spans="3:10" x14ac:dyDescent="0.25">
      <c r="C1267" s="10"/>
      <c r="D1267" s="10"/>
      <c r="E1267" s="10"/>
      <c r="F1267" s="10"/>
      <c r="G1267" s="10"/>
      <c r="H1267" s="10"/>
      <c r="I1267" s="10"/>
      <c r="J1267" s="10"/>
    </row>
    <row r="1268" spans="3:10" x14ac:dyDescent="0.25">
      <c r="C1268" s="10"/>
      <c r="D1268" s="10"/>
      <c r="E1268" s="10"/>
      <c r="F1268" s="10"/>
      <c r="G1268" s="10"/>
      <c r="H1268" s="10"/>
      <c r="I1268" s="10"/>
      <c r="J1268" s="10"/>
    </row>
    <row r="1269" spans="3:10" x14ac:dyDescent="0.25">
      <c r="C1269" s="10"/>
      <c r="D1269" s="10"/>
      <c r="E1269" s="10"/>
      <c r="F1269" s="10"/>
      <c r="G1269" s="10"/>
      <c r="H1269" s="10"/>
      <c r="I1269" s="10"/>
      <c r="J1269" s="10"/>
    </row>
    <row r="1270" spans="3:10" x14ac:dyDescent="0.25">
      <c r="C1270" s="10"/>
      <c r="D1270" s="10"/>
      <c r="E1270" s="10"/>
      <c r="F1270" s="10"/>
      <c r="G1270" s="10"/>
      <c r="H1270" s="10"/>
      <c r="I1270" s="10"/>
      <c r="J1270" s="10"/>
    </row>
    <row r="1271" spans="3:10" x14ac:dyDescent="0.25">
      <c r="C1271" s="10"/>
      <c r="D1271" s="10"/>
      <c r="E1271" s="10"/>
      <c r="F1271" s="10"/>
      <c r="G1271" s="10"/>
      <c r="H1271" s="10"/>
      <c r="I1271" s="10"/>
      <c r="J1271" s="10"/>
    </row>
    <row r="1272" spans="3:10" x14ac:dyDescent="0.25">
      <c r="C1272" s="10"/>
      <c r="D1272" s="10"/>
      <c r="E1272" s="10"/>
      <c r="F1272" s="10"/>
      <c r="G1272" s="10"/>
      <c r="H1272" s="10"/>
      <c r="I1272" s="10"/>
      <c r="J1272" s="10"/>
    </row>
    <row r="1273" spans="3:10" x14ac:dyDescent="0.25">
      <c r="C1273" s="10"/>
      <c r="D1273" s="10"/>
      <c r="E1273" s="10"/>
      <c r="F1273" s="10"/>
      <c r="G1273" s="10"/>
      <c r="H1273" s="10"/>
      <c r="I1273" s="10"/>
      <c r="J1273" s="10"/>
    </row>
    <row r="1274" spans="3:10" x14ac:dyDescent="0.25">
      <c r="C1274" s="10"/>
      <c r="D1274" s="10"/>
      <c r="E1274" s="10"/>
      <c r="F1274" s="10"/>
      <c r="G1274" s="10"/>
      <c r="H1274" s="10"/>
      <c r="I1274" s="10"/>
      <c r="J1274" s="10"/>
    </row>
    <row r="1275" spans="3:10" x14ac:dyDescent="0.25">
      <c r="C1275" s="10"/>
      <c r="D1275" s="10"/>
      <c r="E1275" s="10"/>
      <c r="F1275" s="10"/>
      <c r="G1275" s="10"/>
      <c r="H1275" s="10"/>
      <c r="I1275" s="10"/>
      <c r="J1275" s="10"/>
    </row>
    <row r="1276" spans="3:10" x14ac:dyDescent="0.25">
      <c r="C1276" s="10"/>
      <c r="D1276" s="10"/>
      <c r="E1276" s="10"/>
      <c r="F1276" s="10"/>
      <c r="G1276" s="10"/>
      <c r="H1276" s="10"/>
      <c r="I1276" s="10"/>
      <c r="J1276" s="10"/>
    </row>
    <row r="1277" spans="3:10" x14ac:dyDescent="0.25">
      <c r="C1277" s="10"/>
      <c r="D1277" s="10"/>
      <c r="E1277" s="10"/>
      <c r="F1277" s="10"/>
      <c r="G1277" s="10"/>
      <c r="H1277" s="10"/>
      <c r="I1277" s="10"/>
      <c r="J1277" s="10"/>
    </row>
    <row r="1278" spans="3:10" x14ac:dyDescent="0.25">
      <c r="C1278" s="10"/>
      <c r="D1278" s="10"/>
      <c r="E1278" s="10"/>
      <c r="F1278" s="10"/>
      <c r="G1278" s="10"/>
      <c r="H1278" s="10"/>
      <c r="I1278" s="10"/>
      <c r="J1278" s="10"/>
    </row>
    <row r="1279" spans="3:10" x14ac:dyDescent="0.25">
      <c r="C1279" s="10"/>
      <c r="D1279" s="10"/>
      <c r="E1279" s="10"/>
      <c r="F1279" s="10"/>
      <c r="G1279" s="10"/>
      <c r="H1279" s="10"/>
      <c r="I1279" s="10"/>
      <c r="J1279" s="10"/>
    </row>
    <row r="1280" spans="3:10" x14ac:dyDescent="0.25">
      <c r="C1280" s="10"/>
      <c r="D1280" s="10"/>
      <c r="E1280" s="10"/>
      <c r="F1280" s="10"/>
      <c r="G1280" s="10"/>
      <c r="H1280" s="10"/>
      <c r="I1280" s="10"/>
      <c r="J1280" s="10"/>
    </row>
    <row r="1281" spans="3:10" x14ac:dyDescent="0.25">
      <c r="C1281" s="10"/>
      <c r="D1281" s="10"/>
      <c r="E1281" s="10"/>
      <c r="F1281" s="10"/>
      <c r="G1281" s="10"/>
      <c r="H1281" s="10"/>
      <c r="I1281" s="10"/>
      <c r="J1281" s="10"/>
    </row>
    <row r="1282" spans="3:10" x14ac:dyDescent="0.25">
      <c r="C1282" s="10"/>
      <c r="D1282" s="10"/>
      <c r="E1282" s="10"/>
      <c r="F1282" s="10"/>
      <c r="G1282" s="10"/>
      <c r="H1282" s="10"/>
      <c r="I1282" s="10"/>
      <c r="J1282" s="10"/>
    </row>
    <row r="1283" spans="3:10" x14ac:dyDescent="0.25">
      <c r="C1283" s="10"/>
      <c r="D1283" s="10"/>
      <c r="E1283" s="10"/>
      <c r="F1283" s="10"/>
      <c r="G1283" s="10"/>
      <c r="H1283" s="10"/>
      <c r="I1283" s="10"/>
      <c r="J1283" s="10"/>
    </row>
    <row r="1284" spans="3:10" x14ac:dyDescent="0.25">
      <c r="C1284" s="10"/>
      <c r="D1284" s="10"/>
      <c r="E1284" s="10"/>
      <c r="F1284" s="10"/>
      <c r="G1284" s="10"/>
      <c r="H1284" s="10"/>
      <c r="I1284" s="10"/>
      <c r="J1284" s="10"/>
    </row>
    <row r="1285" spans="3:10" x14ac:dyDescent="0.25">
      <c r="C1285" s="10"/>
      <c r="D1285" s="10"/>
      <c r="E1285" s="10"/>
      <c r="F1285" s="10"/>
      <c r="G1285" s="10"/>
      <c r="H1285" s="10"/>
      <c r="I1285" s="10"/>
      <c r="J1285" s="10"/>
    </row>
    <row r="1286" spans="3:10" x14ac:dyDescent="0.25">
      <c r="C1286" s="10"/>
      <c r="D1286" s="10"/>
      <c r="E1286" s="10"/>
      <c r="F1286" s="10"/>
      <c r="G1286" s="10"/>
      <c r="H1286" s="10"/>
      <c r="I1286" s="10"/>
      <c r="J1286" s="10"/>
    </row>
    <row r="1287" spans="3:10" x14ac:dyDescent="0.25">
      <c r="C1287" s="10"/>
      <c r="D1287" s="10"/>
      <c r="E1287" s="10"/>
      <c r="F1287" s="10"/>
      <c r="G1287" s="10"/>
      <c r="H1287" s="10"/>
      <c r="I1287" s="10"/>
      <c r="J1287" s="10"/>
    </row>
    <row r="1288" spans="3:10" x14ac:dyDescent="0.25">
      <c r="C1288" s="10"/>
      <c r="D1288" s="10"/>
      <c r="E1288" s="10"/>
      <c r="F1288" s="10"/>
      <c r="G1288" s="10"/>
      <c r="H1288" s="10"/>
      <c r="I1288" s="10"/>
      <c r="J1288" s="10"/>
    </row>
    <row r="1289" spans="3:10" x14ac:dyDescent="0.25">
      <c r="C1289" s="10"/>
      <c r="D1289" s="10"/>
      <c r="E1289" s="10"/>
      <c r="F1289" s="10"/>
      <c r="G1289" s="10"/>
      <c r="H1289" s="10"/>
      <c r="I1289" s="10"/>
      <c r="J1289" s="10"/>
    </row>
    <row r="1290" spans="3:10" x14ac:dyDescent="0.25">
      <c r="C1290" s="10"/>
      <c r="D1290" s="10"/>
      <c r="E1290" s="10"/>
      <c r="F1290" s="10"/>
      <c r="G1290" s="10"/>
      <c r="H1290" s="10"/>
      <c r="I1290" s="10"/>
      <c r="J1290" s="10"/>
    </row>
    <row r="1291" spans="3:10" x14ac:dyDescent="0.25">
      <c r="C1291" s="10"/>
      <c r="D1291" s="10"/>
      <c r="E1291" s="10"/>
      <c r="F1291" s="10"/>
      <c r="G1291" s="10"/>
      <c r="H1291" s="10"/>
      <c r="I1291" s="10"/>
      <c r="J1291" s="10"/>
    </row>
    <row r="1292" spans="3:10" x14ac:dyDescent="0.25">
      <c r="C1292" s="10"/>
      <c r="D1292" s="10"/>
      <c r="E1292" s="10"/>
      <c r="F1292" s="10"/>
      <c r="G1292" s="10"/>
      <c r="H1292" s="10"/>
      <c r="I1292" s="10"/>
      <c r="J1292" s="10"/>
    </row>
    <row r="1293" spans="3:10" x14ac:dyDescent="0.25">
      <c r="C1293" s="10"/>
      <c r="D1293" s="10"/>
      <c r="E1293" s="10"/>
      <c r="F1293" s="10"/>
      <c r="G1293" s="10"/>
      <c r="H1293" s="10"/>
      <c r="I1293" s="10"/>
      <c r="J1293" s="10"/>
    </row>
    <row r="1294" spans="3:10" x14ac:dyDescent="0.25">
      <c r="C1294" s="10"/>
      <c r="D1294" s="10"/>
      <c r="E1294" s="10"/>
      <c r="F1294" s="10"/>
      <c r="G1294" s="10"/>
      <c r="H1294" s="10"/>
      <c r="I1294" s="10"/>
      <c r="J1294" s="10"/>
    </row>
    <row r="1295" spans="3:10" x14ac:dyDescent="0.25">
      <c r="C1295" s="10"/>
      <c r="D1295" s="10"/>
      <c r="E1295" s="10"/>
      <c r="F1295" s="10"/>
      <c r="G1295" s="10"/>
      <c r="H1295" s="10"/>
      <c r="I1295" s="10"/>
      <c r="J1295" s="10"/>
    </row>
    <row r="1296" spans="3:10" x14ac:dyDescent="0.25">
      <c r="C1296" s="10"/>
      <c r="D1296" s="10"/>
      <c r="E1296" s="10"/>
      <c r="F1296" s="10"/>
      <c r="G1296" s="10"/>
      <c r="H1296" s="10"/>
      <c r="I1296" s="10"/>
      <c r="J1296" s="10"/>
    </row>
    <row r="1297" spans="3:10" x14ac:dyDescent="0.25">
      <c r="C1297" s="10"/>
      <c r="D1297" s="10"/>
      <c r="E1297" s="10"/>
      <c r="F1297" s="10"/>
      <c r="G1297" s="10"/>
      <c r="H1297" s="10"/>
      <c r="I1297" s="10"/>
      <c r="J1297" s="10"/>
    </row>
    <row r="1298" spans="3:10" x14ac:dyDescent="0.25">
      <c r="C1298" s="10"/>
      <c r="D1298" s="10"/>
      <c r="E1298" s="10"/>
      <c r="F1298" s="10"/>
      <c r="G1298" s="10"/>
      <c r="H1298" s="10"/>
      <c r="I1298" s="10"/>
      <c r="J1298" s="10"/>
    </row>
    <row r="1299" spans="3:10" x14ac:dyDescent="0.25">
      <c r="C1299" s="10"/>
      <c r="D1299" s="10"/>
      <c r="E1299" s="10"/>
      <c r="F1299" s="10"/>
      <c r="G1299" s="10"/>
      <c r="H1299" s="10"/>
      <c r="I1299" s="10"/>
      <c r="J1299" s="10"/>
    </row>
    <row r="1300" spans="3:10" x14ac:dyDescent="0.25">
      <c r="C1300" s="10"/>
      <c r="D1300" s="10"/>
      <c r="E1300" s="10"/>
      <c r="F1300" s="10"/>
      <c r="G1300" s="10"/>
      <c r="H1300" s="10"/>
      <c r="I1300" s="10"/>
      <c r="J1300" s="10"/>
    </row>
    <row r="1301" spans="3:10" x14ac:dyDescent="0.25">
      <c r="C1301" s="10"/>
      <c r="D1301" s="10"/>
      <c r="E1301" s="10"/>
      <c r="F1301" s="10"/>
      <c r="G1301" s="10"/>
      <c r="H1301" s="10"/>
      <c r="I1301" s="10"/>
      <c r="J1301" s="10"/>
    </row>
    <row r="1302" spans="3:10" x14ac:dyDescent="0.25">
      <c r="C1302" s="10"/>
      <c r="D1302" s="10"/>
      <c r="E1302" s="10"/>
      <c r="F1302" s="10"/>
      <c r="G1302" s="10"/>
      <c r="H1302" s="10"/>
      <c r="I1302" s="10"/>
      <c r="J1302" s="10"/>
    </row>
    <row r="1303" spans="3:10" x14ac:dyDescent="0.25">
      <c r="C1303" s="10"/>
      <c r="D1303" s="10"/>
      <c r="E1303" s="10"/>
      <c r="F1303" s="10"/>
      <c r="G1303" s="10"/>
      <c r="H1303" s="10"/>
      <c r="I1303" s="10"/>
      <c r="J1303" s="10"/>
    </row>
    <row r="1304" spans="3:10" x14ac:dyDescent="0.25">
      <c r="C1304" s="10"/>
      <c r="D1304" s="10"/>
      <c r="E1304" s="10"/>
      <c r="F1304" s="10"/>
      <c r="G1304" s="10"/>
      <c r="H1304" s="10"/>
      <c r="I1304" s="10"/>
      <c r="J1304" s="10"/>
    </row>
    <row r="1305" spans="3:10" x14ac:dyDescent="0.25">
      <c r="C1305" s="10"/>
      <c r="D1305" s="10"/>
      <c r="E1305" s="10"/>
      <c r="F1305" s="10"/>
      <c r="G1305" s="10"/>
      <c r="H1305" s="10"/>
      <c r="I1305" s="10"/>
      <c r="J1305" s="10"/>
    </row>
    <row r="1306" spans="3:10" x14ac:dyDescent="0.25">
      <c r="C1306" s="10"/>
      <c r="D1306" s="10"/>
      <c r="E1306" s="10"/>
      <c r="F1306" s="10"/>
      <c r="G1306" s="10"/>
      <c r="H1306" s="10"/>
      <c r="I1306" s="10"/>
      <c r="J1306" s="10"/>
    </row>
    <row r="1307" spans="3:10" x14ac:dyDescent="0.25">
      <c r="C1307" s="10"/>
      <c r="D1307" s="10"/>
      <c r="E1307" s="10"/>
      <c r="F1307" s="10"/>
      <c r="G1307" s="10"/>
      <c r="H1307" s="10"/>
      <c r="I1307" s="10"/>
      <c r="J1307" s="10"/>
    </row>
    <row r="1308" spans="3:10" x14ac:dyDescent="0.25">
      <c r="C1308" s="10"/>
      <c r="D1308" s="10"/>
      <c r="E1308" s="10"/>
      <c r="F1308" s="10"/>
      <c r="G1308" s="10"/>
      <c r="H1308" s="10"/>
      <c r="I1308" s="10"/>
      <c r="J1308" s="10"/>
    </row>
    <row r="1309" spans="3:10" x14ac:dyDescent="0.25">
      <c r="C1309" s="10"/>
      <c r="D1309" s="10"/>
      <c r="E1309" s="10"/>
      <c r="F1309" s="10"/>
      <c r="G1309" s="10"/>
      <c r="H1309" s="10"/>
      <c r="I1309" s="10"/>
      <c r="J1309" s="10"/>
    </row>
    <row r="1310" spans="3:10" x14ac:dyDescent="0.25">
      <c r="C1310" s="10"/>
      <c r="D1310" s="10"/>
      <c r="E1310" s="10"/>
      <c r="F1310" s="10"/>
      <c r="G1310" s="10"/>
      <c r="H1310" s="10"/>
      <c r="I1310" s="10"/>
      <c r="J1310" s="10"/>
    </row>
    <row r="1311" spans="3:10" x14ac:dyDescent="0.25">
      <c r="C1311" s="10"/>
      <c r="D1311" s="10"/>
      <c r="E1311" s="10"/>
      <c r="F1311" s="10"/>
      <c r="G1311" s="10"/>
      <c r="H1311" s="10"/>
      <c r="I1311" s="10"/>
      <c r="J1311" s="10"/>
    </row>
    <row r="1312" spans="3:10" x14ac:dyDescent="0.25">
      <c r="C1312" s="10"/>
      <c r="D1312" s="10"/>
      <c r="E1312" s="10"/>
      <c r="F1312" s="10"/>
      <c r="G1312" s="10"/>
      <c r="H1312" s="10"/>
      <c r="I1312" s="10"/>
      <c r="J1312" s="10"/>
    </row>
    <row r="1313" spans="3:10" x14ac:dyDescent="0.25">
      <c r="C1313" s="10"/>
      <c r="D1313" s="10"/>
      <c r="E1313" s="10"/>
      <c r="F1313" s="10"/>
      <c r="G1313" s="10"/>
      <c r="H1313" s="10"/>
      <c r="I1313" s="10"/>
      <c r="J1313" s="10"/>
    </row>
    <row r="1314" spans="3:10" x14ac:dyDescent="0.25">
      <c r="C1314" s="10"/>
      <c r="D1314" s="10"/>
      <c r="E1314" s="10"/>
      <c r="F1314" s="10"/>
      <c r="G1314" s="10"/>
      <c r="H1314" s="10"/>
      <c r="I1314" s="10"/>
      <c r="J1314" s="10"/>
    </row>
    <row r="1315" spans="3:10" x14ac:dyDescent="0.25">
      <c r="C1315" s="10"/>
      <c r="D1315" s="10"/>
      <c r="E1315" s="10"/>
      <c r="F1315" s="10"/>
      <c r="G1315" s="10"/>
      <c r="H1315" s="10"/>
      <c r="I1315" s="10"/>
      <c r="J1315" s="10"/>
    </row>
    <row r="1316" spans="3:10" x14ac:dyDescent="0.25">
      <c r="C1316" s="10"/>
      <c r="D1316" s="10"/>
      <c r="E1316" s="10"/>
      <c r="F1316" s="10"/>
      <c r="G1316" s="10"/>
      <c r="H1316" s="10"/>
      <c r="I1316" s="10"/>
      <c r="J1316" s="10"/>
    </row>
    <row r="1317" spans="3:10" x14ac:dyDescent="0.25">
      <c r="C1317" s="10"/>
      <c r="D1317" s="10"/>
      <c r="E1317" s="10"/>
      <c r="F1317" s="10"/>
      <c r="G1317" s="10"/>
      <c r="H1317" s="10"/>
      <c r="I1317" s="10"/>
      <c r="J1317" s="10"/>
    </row>
    <row r="1318" spans="3:10" x14ac:dyDescent="0.25">
      <c r="C1318" s="10"/>
      <c r="D1318" s="10"/>
      <c r="E1318" s="10"/>
      <c r="F1318" s="10"/>
      <c r="G1318" s="10"/>
      <c r="H1318" s="10"/>
      <c r="I1318" s="10"/>
      <c r="J1318" s="10"/>
    </row>
    <row r="1319" spans="3:10" x14ac:dyDescent="0.25">
      <c r="C1319" s="10"/>
      <c r="D1319" s="10"/>
      <c r="E1319" s="10"/>
      <c r="F1319" s="10"/>
      <c r="G1319" s="10"/>
      <c r="H1319" s="10"/>
      <c r="I1319" s="10"/>
      <c r="J1319" s="10"/>
    </row>
    <row r="1320" spans="3:10" x14ac:dyDescent="0.25">
      <c r="C1320" s="10"/>
      <c r="D1320" s="10"/>
      <c r="E1320" s="10"/>
      <c r="F1320" s="10"/>
      <c r="G1320" s="10"/>
      <c r="H1320" s="10"/>
      <c r="I1320" s="10"/>
      <c r="J1320" s="10"/>
    </row>
    <row r="1321" spans="3:10" x14ac:dyDescent="0.25">
      <c r="C1321" s="10"/>
      <c r="D1321" s="10"/>
      <c r="E1321" s="10"/>
      <c r="F1321" s="10"/>
      <c r="G1321" s="10"/>
      <c r="H1321" s="10"/>
      <c r="I1321" s="10"/>
      <c r="J1321" s="10"/>
    </row>
    <row r="1322" spans="3:10" x14ac:dyDescent="0.25">
      <c r="C1322" s="10"/>
      <c r="D1322" s="10"/>
      <c r="E1322" s="10"/>
      <c r="F1322" s="10"/>
      <c r="G1322" s="10"/>
      <c r="H1322" s="10"/>
      <c r="I1322" s="10"/>
      <c r="J1322" s="10"/>
    </row>
    <row r="1323" spans="3:10" x14ac:dyDescent="0.25">
      <c r="C1323" s="10"/>
      <c r="D1323" s="10"/>
      <c r="E1323" s="10"/>
      <c r="F1323" s="10"/>
      <c r="G1323" s="10"/>
      <c r="H1323" s="10"/>
      <c r="I1323" s="10"/>
      <c r="J1323" s="10"/>
    </row>
    <row r="1324" spans="3:10" x14ac:dyDescent="0.25">
      <c r="C1324" s="10"/>
      <c r="D1324" s="10"/>
      <c r="E1324" s="10"/>
      <c r="F1324" s="10"/>
      <c r="G1324" s="10"/>
      <c r="H1324" s="10"/>
      <c r="I1324" s="10"/>
      <c r="J1324" s="10"/>
    </row>
    <row r="1325" spans="3:10" x14ac:dyDescent="0.25">
      <c r="C1325" s="10"/>
      <c r="D1325" s="10"/>
      <c r="E1325" s="10"/>
      <c r="F1325" s="10"/>
      <c r="G1325" s="10"/>
      <c r="H1325" s="10"/>
      <c r="I1325" s="10"/>
      <c r="J1325" s="10"/>
    </row>
    <row r="1326" spans="3:10" x14ac:dyDescent="0.25">
      <c r="C1326" s="10"/>
      <c r="D1326" s="10"/>
      <c r="E1326" s="10"/>
      <c r="F1326" s="10"/>
      <c r="G1326" s="10"/>
      <c r="H1326" s="10"/>
      <c r="I1326" s="10"/>
      <c r="J1326" s="10"/>
    </row>
    <row r="1327" spans="3:10" x14ac:dyDescent="0.25">
      <c r="C1327" s="10"/>
      <c r="D1327" s="10"/>
      <c r="E1327" s="10"/>
      <c r="F1327" s="10"/>
      <c r="G1327" s="10"/>
      <c r="H1327" s="10"/>
      <c r="I1327" s="10"/>
      <c r="J1327" s="10"/>
    </row>
    <row r="1328" spans="3:10" x14ac:dyDescent="0.25">
      <c r="C1328" s="10"/>
      <c r="D1328" s="10"/>
      <c r="E1328" s="10"/>
      <c r="F1328" s="10"/>
      <c r="G1328" s="10"/>
      <c r="H1328" s="10"/>
      <c r="I1328" s="10"/>
      <c r="J1328" s="10"/>
    </row>
    <row r="1329" spans="3:10" x14ac:dyDescent="0.25">
      <c r="C1329" s="10"/>
      <c r="D1329" s="10"/>
      <c r="E1329" s="10"/>
      <c r="F1329" s="10"/>
      <c r="G1329" s="10"/>
      <c r="H1329" s="10"/>
      <c r="I1329" s="10"/>
      <c r="J1329" s="10"/>
    </row>
    <row r="1330" spans="3:10" x14ac:dyDescent="0.25">
      <c r="C1330" s="10"/>
      <c r="D1330" s="10"/>
      <c r="E1330" s="10"/>
      <c r="F1330" s="10"/>
      <c r="G1330" s="10"/>
      <c r="H1330" s="10"/>
      <c r="I1330" s="10"/>
      <c r="J1330" s="10"/>
    </row>
    <row r="1331" spans="3:10" x14ac:dyDescent="0.25">
      <c r="C1331" s="10"/>
      <c r="D1331" s="10"/>
      <c r="E1331" s="10"/>
      <c r="F1331" s="10"/>
      <c r="G1331" s="10"/>
      <c r="H1331" s="10"/>
      <c r="I1331" s="10"/>
      <c r="J1331" s="10"/>
    </row>
    <row r="1332" spans="3:10" x14ac:dyDescent="0.25">
      <c r="C1332" s="10"/>
      <c r="D1332" s="10"/>
      <c r="E1332" s="10"/>
      <c r="F1332" s="10"/>
      <c r="G1332" s="10"/>
      <c r="H1332" s="10"/>
      <c r="I1332" s="10"/>
      <c r="J1332" s="10"/>
    </row>
    <row r="1333" spans="3:10" x14ac:dyDescent="0.25">
      <c r="C1333" s="10"/>
      <c r="D1333" s="10"/>
      <c r="E1333" s="10"/>
      <c r="F1333" s="10"/>
      <c r="G1333" s="10"/>
      <c r="H1333" s="10"/>
      <c r="I1333" s="10"/>
      <c r="J1333" s="10"/>
    </row>
    <row r="1334" spans="3:10" x14ac:dyDescent="0.25">
      <c r="C1334" s="10"/>
      <c r="D1334" s="10"/>
      <c r="E1334" s="10"/>
      <c r="F1334" s="10"/>
      <c r="G1334" s="10"/>
      <c r="H1334" s="10"/>
      <c r="I1334" s="10"/>
      <c r="J1334" s="10"/>
    </row>
    <row r="1335" spans="3:10" x14ac:dyDescent="0.25">
      <c r="C1335" s="10"/>
      <c r="D1335" s="10"/>
      <c r="E1335" s="10"/>
      <c r="F1335" s="10"/>
      <c r="G1335" s="10"/>
      <c r="H1335" s="10"/>
      <c r="I1335" s="10"/>
      <c r="J1335" s="10"/>
    </row>
    <row r="1336" spans="3:10" x14ac:dyDescent="0.25">
      <c r="C1336" s="10"/>
      <c r="D1336" s="10"/>
      <c r="E1336" s="10"/>
      <c r="F1336" s="10"/>
      <c r="G1336" s="10"/>
      <c r="H1336" s="10"/>
      <c r="I1336" s="10"/>
      <c r="J1336" s="10"/>
    </row>
    <row r="1337" spans="3:10" x14ac:dyDescent="0.25">
      <c r="C1337" s="10"/>
      <c r="D1337" s="10"/>
      <c r="E1337" s="10"/>
      <c r="F1337" s="10"/>
      <c r="G1337" s="10"/>
      <c r="H1337" s="10"/>
      <c r="I1337" s="10"/>
      <c r="J1337" s="10"/>
    </row>
    <row r="1338" spans="3:10" x14ac:dyDescent="0.25">
      <c r="C1338" s="10"/>
      <c r="D1338" s="10"/>
      <c r="E1338" s="10"/>
      <c r="F1338" s="10"/>
      <c r="G1338" s="10"/>
      <c r="H1338" s="10"/>
      <c r="I1338" s="10"/>
      <c r="J1338" s="10"/>
    </row>
    <row r="1339" spans="3:10" x14ac:dyDescent="0.25">
      <c r="C1339" s="10"/>
      <c r="D1339" s="10"/>
      <c r="E1339" s="10"/>
      <c r="F1339" s="10"/>
      <c r="G1339" s="10"/>
      <c r="H1339" s="10"/>
      <c r="I1339" s="10"/>
      <c r="J1339" s="10"/>
    </row>
    <row r="1340" spans="3:10" x14ac:dyDescent="0.25">
      <c r="C1340" s="10"/>
      <c r="D1340" s="10"/>
      <c r="E1340" s="10"/>
      <c r="F1340" s="10"/>
      <c r="G1340" s="10"/>
      <c r="H1340" s="10"/>
      <c r="I1340" s="10"/>
      <c r="J1340" s="10"/>
    </row>
    <row r="1341" spans="3:10" x14ac:dyDescent="0.25">
      <c r="C1341" s="10"/>
      <c r="D1341" s="10"/>
      <c r="E1341" s="10"/>
      <c r="F1341" s="10"/>
      <c r="G1341" s="10"/>
      <c r="H1341" s="10"/>
      <c r="I1341" s="10"/>
      <c r="J1341" s="10"/>
    </row>
    <row r="1342" spans="3:10" x14ac:dyDescent="0.25">
      <c r="C1342" s="10"/>
      <c r="D1342" s="10"/>
      <c r="E1342" s="10"/>
      <c r="F1342" s="10"/>
      <c r="G1342" s="10"/>
      <c r="H1342" s="10"/>
      <c r="I1342" s="10"/>
      <c r="J1342" s="10"/>
    </row>
    <row r="1343" spans="3:10" x14ac:dyDescent="0.25">
      <c r="C1343" s="10"/>
      <c r="D1343" s="10"/>
      <c r="E1343" s="10"/>
      <c r="F1343" s="10"/>
      <c r="G1343" s="10"/>
      <c r="H1343" s="10"/>
      <c r="I1343" s="10"/>
      <c r="J1343" s="10"/>
    </row>
    <row r="1344" spans="3:10" x14ac:dyDescent="0.25">
      <c r="C1344" s="10"/>
      <c r="D1344" s="10"/>
      <c r="E1344" s="10"/>
      <c r="F1344" s="10"/>
      <c r="G1344" s="10"/>
      <c r="H1344" s="10"/>
      <c r="I1344" s="10"/>
      <c r="J1344" s="10"/>
    </row>
    <row r="1345" spans="3:10" x14ac:dyDescent="0.25">
      <c r="C1345" s="10"/>
      <c r="D1345" s="10"/>
      <c r="E1345" s="10"/>
      <c r="F1345" s="10"/>
      <c r="G1345" s="10"/>
      <c r="H1345" s="10"/>
      <c r="I1345" s="10"/>
      <c r="J1345" s="10"/>
    </row>
    <row r="1346" spans="3:10" x14ac:dyDescent="0.25">
      <c r="C1346" s="10"/>
      <c r="D1346" s="10"/>
      <c r="E1346" s="10"/>
      <c r="F1346" s="10"/>
      <c r="G1346" s="10"/>
      <c r="H1346" s="10"/>
      <c r="I1346" s="10"/>
      <c r="J1346" s="10"/>
    </row>
    <row r="1347" spans="3:10" x14ac:dyDescent="0.25">
      <c r="C1347" s="10"/>
      <c r="D1347" s="10"/>
      <c r="E1347" s="10"/>
      <c r="F1347" s="10"/>
      <c r="G1347" s="10"/>
      <c r="H1347" s="10"/>
      <c r="I1347" s="10"/>
      <c r="J1347" s="10"/>
    </row>
    <row r="1348" spans="3:10" x14ac:dyDescent="0.25">
      <c r="C1348" s="10"/>
      <c r="D1348" s="10"/>
      <c r="E1348" s="10"/>
      <c r="F1348" s="10"/>
      <c r="G1348" s="10"/>
      <c r="H1348" s="10"/>
      <c r="I1348" s="10"/>
      <c r="J1348" s="10"/>
    </row>
    <row r="1349" spans="3:10" x14ac:dyDescent="0.25">
      <c r="C1349" s="10"/>
      <c r="D1349" s="10"/>
      <c r="E1349" s="10"/>
      <c r="F1349" s="10"/>
      <c r="G1349" s="10"/>
      <c r="H1349" s="10"/>
      <c r="I1349" s="10"/>
      <c r="J1349" s="10"/>
    </row>
    <row r="1350" spans="3:10" x14ac:dyDescent="0.25">
      <c r="C1350" s="10"/>
      <c r="D1350" s="10"/>
      <c r="E1350" s="10"/>
      <c r="F1350" s="10"/>
      <c r="G1350" s="10"/>
      <c r="H1350" s="10"/>
      <c r="I1350" s="10"/>
      <c r="J1350" s="10"/>
    </row>
    <row r="1351" spans="3:10" x14ac:dyDescent="0.25">
      <c r="C1351" s="10"/>
      <c r="D1351" s="10"/>
      <c r="E1351" s="10"/>
      <c r="F1351" s="10"/>
      <c r="G1351" s="10"/>
      <c r="H1351" s="10"/>
      <c r="I1351" s="10"/>
      <c r="J1351" s="10"/>
    </row>
    <row r="1352" spans="3:10" x14ac:dyDescent="0.25">
      <c r="C1352" s="10"/>
      <c r="D1352" s="10"/>
      <c r="E1352" s="10"/>
      <c r="F1352" s="10"/>
      <c r="G1352" s="10"/>
      <c r="H1352" s="10"/>
      <c r="I1352" s="10"/>
      <c r="J1352" s="10"/>
    </row>
    <row r="1353" spans="3:10" x14ac:dyDescent="0.25">
      <c r="C1353" s="10"/>
      <c r="D1353" s="10"/>
      <c r="E1353" s="10"/>
      <c r="F1353" s="10"/>
      <c r="G1353" s="10"/>
      <c r="H1353" s="10"/>
      <c r="I1353" s="10"/>
      <c r="J1353" s="10"/>
    </row>
    <row r="1354" spans="3:10" x14ac:dyDescent="0.25">
      <c r="C1354" s="10"/>
      <c r="D1354" s="10"/>
      <c r="E1354" s="10"/>
      <c r="F1354" s="10"/>
      <c r="G1354" s="10"/>
      <c r="H1354" s="10"/>
      <c r="I1354" s="10"/>
      <c r="J1354" s="10"/>
    </row>
    <row r="1355" spans="3:10" x14ac:dyDescent="0.25">
      <c r="C1355" s="10"/>
      <c r="D1355" s="10"/>
      <c r="E1355" s="10"/>
      <c r="F1355" s="10"/>
      <c r="G1355" s="10"/>
      <c r="H1355" s="10"/>
      <c r="I1355" s="10"/>
      <c r="J1355" s="10"/>
    </row>
    <row r="1356" spans="3:10" x14ac:dyDescent="0.25">
      <c r="C1356" s="10"/>
      <c r="D1356" s="10"/>
      <c r="E1356" s="10"/>
      <c r="F1356" s="10"/>
      <c r="G1356" s="10"/>
      <c r="H1356" s="10"/>
      <c r="I1356" s="10"/>
      <c r="J1356" s="10"/>
    </row>
    <row r="1357" spans="3:10" x14ac:dyDescent="0.25">
      <c r="C1357" s="10"/>
      <c r="D1357" s="10"/>
      <c r="E1357" s="10"/>
      <c r="F1357" s="10"/>
      <c r="G1357" s="10"/>
      <c r="H1357" s="10"/>
      <c r="I1357" s="10"/>
      <c r="J1357" s="10"/>
    </row>
    <row r="1358" spans="3:10" x14ac:dyDescent="0.25">
      <c r="C1358" s="10"/>
      <c r="D1358" s="10"/>
      <c r="E1358" s="10"/>
      <c r="F1358" s="10"/>
      <c r="G1358" s="10"/>
      <c r="H1358" s="10"/>
      <c r="I1358" s="10"/>
      <c r="J1358" s="10"/>
    </row>
    <row r="1359" spans="3:10" x14ac:dyDescent="0.25">
      <c r="C1359" s="10"/>
      <c r="D1359" s="10"/>
      <c r="E1359" s="10"/>
      <c r="F1359" s="10"/>
      <c r="G1359" s="10"/>
      <c r="H1359" s="10"/>
      <c r="I1359" s="10"/>
      <c r="J1359" s="10"/>
    </row>
    <row r="1360" spans="3:10" x14ac:dyDescent="0.25">
      <c r="C1360" s="10"/>
      <c r="D1360" s="10"/>
      <c r="E1360" s="10"/>
      <c r="F1360" s="10"/>
      <c r="G1360" s="10"/>
      <c r="H1360" s="10"/>
      <c r="I1360" s="10"/>
      <c r="J1360" s="10"/>
    </row>
    <row r="1361" spans="3:10" x14ac:dyDescent="0.25">
      <c r="C1361" s="10"/>
      <c r="D1361" s="10"/>
      <c r="E1361" s="10"/>
      <c r="F1361" s="10"/>
      <c r="G1361" s="10"/>
      <c r="H1361" s="10"/>
      <c r="I1361" s="10"/>
      <c r="J1361" s="10"/>
    </row>
    <row r="1362" spans="3:10" x14ac:dyDescent="0.25">
      <c r="C1362" s="10"/>
      <c r="D1362" s="10"/>
      <c r="E1362" s="10"/>
      <c r="F1362" s="10"/>
      <c r="G1362" s="10"/>
      <c r="H1362" s="10"/>
      <c r="I1362" s="10"/>
      <c r="J1362" s="10"/>
    </row>
    <row r="1363" spans="3:10" x14ac:dyDescent="0.25">
      <c r="C1363" s="10"/>
      <c r="D1363" s="10"/>
      <c r="E1363" s="10"/>
      <c r="F1363" s="10"/>
      <c r="G1363" s="10"/>
      <c r="H1363" s="10"/>
      <c r="I1363" s="10"/>
      <c r="J1363" s="10"/>
    </row>
    <row r="1364" spans="3:10" x14ac:dyDescent="0.25">
      <c r="C1364" s="10"/>
      <c r="D1364" s="10"/>
      <c r="E1364" s="10"/>
      <c r="F1364" s="10"/>
      <c r="G1364" s="10"/>
      <c r="H1364" s="10"/>
      <c r="I1364" s="10"/>
      <c r="J1364" s="10"/>
    </row>
    <row r="1365" spans="3:10" x14ac:dyDescent="0.25">
      <c r="C1365" s="10"/>
      <c r="D1365" s="10"/>
      <c r="E1365" s="10"/>
      <c r="F1365" s="10"/>
      <c r="G1365" s="10"/>
      <c r="H1365" s="10"/>
      <c r="I1365" s="10"/>
      <c r="J1365" s="10"/>
    </row>
    <row r="1366" spans="3:10" x14ac:dyDescent="0.25">
      <c r="C1366" s="10"/>
      <c r="D1366" s="10"/>
      <c r="E1366" s="10"/>
      <c r="F1366" s="10"/>
      <c r="G1366" s="10"/>
      <c r="H1366" s="10"/>
      <c r="I1366" s="10"/>
      <c r="J1366" s="10"/>
    </row>
    <row r="1367" spans="3:10" x14ac:dyDescent="0.25">
      <c r="C1367" s="10"/>
      <c r="D1367" s="10"/>
      <c r="E1367" s="10"/>
      <c r="F1367" s="10"/>
      <c r="G1367" s="10"/>
      <c r="H1367" s="10"/>
      <c r="I1367" s="10"/>
      <c r="J1367" s="10"/>
    </row>
    <row r="1368" spans="3:10" x14ac:dyDescent="0.25">
      <c r="C1368" s="10"/>
      <c r="D1368" s="10"/>
      <c r="E1368" s="10"/>
      <c r="F1368" s="10"/>
      <c r="G1368" s="10"/>
      <c r="H1368" s="10"/>
      <c r="I1368" s="10"/>
      <c r="J1368" s="10"/>
    </row>
    <row r="1369" spans="3:10" x14ac:dyDescent="0.25">
      <c r="C1369" s="10"/>
      <c r="D1369" s="10"/>
      <c r="E1369" s="10"/>
      <c r="F1369" s="10"/>
      <c r="G1369" s="10"/>
      <c r="H1369" s="10"/>
      <c r="I1369" s="10"/>
      <c r="J1369" s="10"/>
    </row>
    <row r="1370" spans="3:10" x14ac:dyDescent="0.25">
      <c r="C1370" s="10"/>
      <c r="D1370" s="10"/>
      <c r="E1370" s="10"/>
      <c r="F1370" s="10"/>
      <c r="G1370" s="10"/>
      <c r="H1370" s="10"/>
      <c r="I1370" s="10"/>
      <c r="J1370" s="10"/>
    </row>
    <row r="1371" spans="3:10" x14ac:dyDescent="0.25">
      <c r="C1371" s="10"/>
      <c r="D1371" s="10"/>
      <c r="E1371" s="10"/>
      <c r="F1371" s="10"/>
      <c r="G1371" s="10"/>
      <c r="H1371" s="10"/>
      <c r="I1371" s="10"/>
      <c r="J1371" s="10"/>
    </row>
    <row r="1372" spans="3:10" x14ac:dyDescent="0.25">
      <c r="C1372" s="10"/>
      <c r="D1372" s="10"/>
      <c r="E1372" s="10"/>
      <c r="F1372" s="10"/>
      <c r="G1372" s="10"/>
      <c r="H1372" s="10"/>
      <c r="I1372" s="10"/>
      <c r="J1372" s="10"/>
    </row>
    <row r="1373" spans="3:10" x14ac:dyDescent="0.25">
      <c r="C1373" s="10"/>
      <c r="D1373" s="10"/>
      <c r="E1373" s="10"/>
      <c r="F1373" s="10"/>
      <c r="G1373" s="10"/>
      <c r="H1373" s="10"/>
      <c r="I1373" s="10"/>
      <c r="J1373" s="10"/>
    </row>
    <row r="1374" spans="3:10" x14ac:dyDescent="0.25">
      <c r="C1374" s="10"/>
      <c r="D1374" s="10"/>
      <c r="E1374" s="10"/>
      <c r="F1374" s="10"/>
      <c r="G1374" s="10"/>
      <c r="H1374" s="10"/>
      <c r="I1374" s="10"/>
      <c r="J1374" s="10"/>
    </row>
    <row r="1375" spans="3:10" x14ac:dyDescent="0.25">
      <c r="C1375" s="10"/>
      <c r="D1375" s="10"/>
      <c r="E1375" s="10"/>
      <c r="F1375" s="10"/>
      <c r="G1375" s="10"/>
      <c r="H1375" s="10"/>
      <c r="I1375" s="10"/>
      <c r="J1375" s="10"/>
    </row>
    <row r="1376" spans="3:10" x14ac:dyDescent="0.25">
      <c r="C1376" s="10"/>
      <c r="D1376" s="10"/>
      <c r="E1376" s="10"/>
      <c r="F1376" s="10"/>
      <c r="G1376" s="10"/>
      <c r="H1376" s="10"/>
      <c r="I1376" s="10"/>
      <c r="J1376" s="10"/>
    </row>
    <row r="1377" spans="3:10" x14ac:dyDescent="0.25">
      <c r="C1377" s="10"/>
      <c r="D1377" s="10"/>
      <c r="E1377" s="10"/>
      <c r="F1377" s="10"/>
      <c r="G1377" s="10"/>
      <c r="H1377" s="10"/>
      <c r="I1377" s="10"/>
      <c r="J1377" s="10"/>
    </row>
    <row r="1378" spans="3:10" x14ac:dyDescent="0.25">
      <c r="C1378" s="10"/>
      <c r="D1378" s="10"/>
      <c r="E1378" s="10"/>
      <c r="F1378" s="10"/>
      <c r="G1378" s="10"/>
      <c r="H1378" s="10"/>
      <c r="I1378" s="10"/>
      <c r="J1378" s="10"/>
    </row>
    <row r="1379" spans="3:10" x14ac:dyDescent="0.25">
      <c r="C1379" s="10"/>
      <c r="D1379" s="10"/>
      <c r="E1379" s="10"/>
      <c r="F1379" s="10"/>
      <c r="G1379" s="10"/>
      <c r="H1379" s="10"/>
      <c r="I1379" s="10"/>
      <c r="J1379" s="10"/>
    </row>
    <row r="1380" spans="3:10" x14ac:dyDescent="0.25">
      <c r="C1380" s="10"/>
      <c r="D1380" s="10"/>
      <c r="E1380" s="10"/>
      <c r="F1380" s="10"/>
      <c r="G1380" s="10"/>
      <c r="H1380" s="10"/>
      <c r="I1380" s="10"/>
      <c r="J1380" s="10"/>
    </row>
    <row r="1381" spans="3:10" x14ac:dyDescent="0.25">
      <c r="C1381" s="10"/>
      <c r="D1381" s="10"/>
      <c r="E1381" s="10"/>
      <c r="F1381" s="10"/>
      <c r="G1381" s="10"/>
      <c r="H1381" s="10"/>
      <c r="I1381" s="10"/>
      <c r="J1381" s="10"/>
    </row>
    <row r="1382" spans="3:10" x14ac:dyDescent="0.25">
      <c r="C1382" s="10"/>
      <c r="D1382" s="10"/>
      <c r="E1382" s="10"/>
      <c r="F1382" s="10"/>
      <c r="G1382" s="10"/>
      <c r="H1382" s="10"/>
      <c r="I1382" s="10"/>
      <c r="J1382" s="10"/>
    </row>
    <row r="1383" spans="3:10" x14ac:dyDescent="0.25">
      <c r="C1383" s="10"/>
      <c r="D1383" s="10"/>
      <c r="E1383" s="10"/>
      <c r="F1383" s="10"/>
      <c r="G1383" s="10"/>
      <c r="H1383" s="10"/>
      <c r="I1383" s="10"/>
      <c r="J1383" s="10"/>
    </row>
    <row r="1384" spans="3:10" x14ac:dyDescent="0.25">
      <c r="C1384" s="10"/>
      <c r="D1384" s="10"/>
      <c r="E1384" s="10"/>
      <c r="F1384" s="10"/>
      <c r="G1384" s="10"/>
      <c r="H1384" s="10"/>
      <c r="I1384" s="10"/>
      <c r="J1384" s="10"/>
    </row>
    <row r="1385" spans="3:10" x14ac:dyDescent="0.25">
      <c r="C1385" s="10"/>
      <c r="D1385" s="10"/>
      <c r="E1385" s="10"/>
      <c r="F1385" s="10"/>
      <c r="G1385" s="10"/>
      <c r="H1385" s="10"/>
      <c r="I1385" s="10"/>
      <c r="J1385" s="10"/>
    </row>
    <row r="1386" spans="3:10" x14ac:dyDescent="0.25">
      <c r="C1386" s="10"/>
      <c r="D1386" s="10"/>
      <c r="E1386" s="10"/>
      <c r="F1386" s="10"/>
      <c r="G1386" s="10"/>
      <c r="H1386" s="10"/>
      <c r="I1386" s="10"/>
      <c r="J1386" s="10"/>
    </row>
    <row r="1387" spans="3:10" x14ac:dyDescent="0.25">
      <c r="C1387" s="10"/>
      <c r="D1387" s="10"/>
      <c r="E1387" s="10"/>
      <c r="F1387" s="10"/>
      <c r="G1387" s="10"/>
      <c r="H1387" s="10"/>
      <c r="I1387" s="10"/>
      <c r="J1387" s="10"/>
    </row>
    <row r="1388" spans="3:10" x14ac:dyDescent="0.25">
      <c r="C1388" s="10"/>
      <c r="D1388" s="10"/>
      <c r="E1388" s="10"/>
      <c r="F1388" s="10"/>
      <c r="G1388" s="10"/>
      <c r="H1388" s="10"/>
      <c r="I1388" s="10"/>
      <c r="J1388" s="10"/>
    </row>
    <row r="1389" spans="3:10" x14ac:dyDescent="0.25">
      <c r="C1389" s="10"/>
      <c r="D1389" s="10"/>
      <c r="E1389" s="10"/>
      <c r="F1389" s="10"/>
      <c r="G1389" s="10"/>
      <c r="H1389" s="10"/>
      <c r="I1389" s="10"/>
      <c r="J1389" s="10"/>
    </row>
    <row r="1390" spans="3:10" x14ac:dyDescent="0.25">
      <c r="C1390" s="10"/>
      <c r="D1390" s="10"/>
      <c r="E1390" s="10"/>
      <c r="F1390" s="10"/>
      <c r="G1390" s="10"/>
      <c r="H1390" s="10"/>
      <c r="I1390" s="10"/>
      <c r="J1390" s="10"/>
    </row>
    <row r="1391" spans="3:10" x14ac:dyDescent="0.25">
      <c r="C1391" s="10"/>
      <c r="D1391" s="10"/>
      <c r="E1391" s="10"/>
      <c r="F1391" s="10"/>
      <c r="G1391" s="10"/>
      <c r="H1391" s="10"/>
      <c r="I1391" s="10"/>
      <c r="J1391" s="10"/>
    </row>
    <row r="1392" spans="3:10" x14ac:dyDescent="0.25">
      <c r="C1392" s="10"/>
      <c r="D1392" s="10"/>
      <c r="E1392" s="10"/>
      <c r="F1392" s="10"/>
      <c r="G1392" s="10"/>
      <c r="H1392" s="10"/>
      <c r="I1392" s="10"/>
      <c r="J1392" s="10"/>
    </row>
    <row r="1393" spans="3:10" x14ac:dyDescent="0.25">
      <c r="C1393" s="10"/>
      <c r="D1393" s="10"/>
      <c r="E1393" s="10"/>
      <c r="F1393" s="10"/>
      <c r="G1393" s="10"/>
      <c r="H1393" s="10"/>
      <c r="I1393" s="10"/>
      <c r="J1393" s="10"/>
    </row>
    <row r="1394" spans="3:10" x14ac:dyDescent="0.25">
      <c r="C1394" s="10"/>
      <c r="D1394" s="10"/>
      <c r="E1394" s="10"/>
      <c r="F1394" s="10"/>
      <c r="G1394" s="10"/>
      <c r="H1394" s="10"/>
      <c r="I1394" s="10"/>
      <c r="J1394" s="10"/>
    </row>
    <row r="1395" spans="3:10" x14ac:dyDescent="0.25">
      <c r="C1395" s="10"/>
      <c r="D1395" s="10"/>
      <c r="E1395" s="10"/>
      <c r="F1395" s="10"/>
      <c r="G1395" s="10"/>
      <c r="H1395" s="10"/>
      <c r="I1395" s="10"/>
      <c r="J1395" s="10"/>
    </row>
    <row r="1396" spans="3:10" x14ac:dyDescent="0.25">
      <c r="C1396" s="10"/>
      <c r="D1396" s="10"/>
      <c r="E1396" s="10"/>
      <c r="F1396" s="10"/>
      <c r="G1396" s="10"/>
      <c r="H1396" s="10"/>
      <c r="I1396" s="10"/>
      <c r="J1396" s="10"/>
    </row>
    <row r="1397" spans="3:10" x14ac:dyDescent="0.25">
      <c r="C1397" s="10"/>
      <c r="D1397" s="10"/>
      <c r="E1397" s="10"/>
      <c r="F1397" s="10"/>
      <c r="G1397" s="10"/>
      <c r="H1397" s="10"/>
      <c r="I1397" s="10"/>
      <c r="J1397" s="10"/>
    </row>
    <row r="1398" spans="3:10" x14ac:dyDescent="0.25">
      <c r="C1398" s="10"/>
      <c r="D1398" s="10"/>
      <c r="E1398" s="10"/>
      <c r="F1398" s="10"/>
      <c r="G1398" s="10"/>
      <c r="H1398" s="10"/>
      <c r="I1398" s="10"/>
      <c r="J1398" s="10"/>
    </row>
    <row r="1399" spans="3:10" x14ac:dyDescent="0.25">
      <c r="C1399" s="10"/>
      <c r="D1399" s="10"/>
      <c r="E1399" s="10"/>
      <c r="F1399" s="10"/>
      <c r="G1399" s="10"/>
      <c r="H1399" s="10"/>
      <c r="I1399" s="10"/>
      <c r="J1399" s="10"/>
    </row>
    <row r="1400" spans="3:10" x14ac:dyDescent="0.25">
      <c r="C1400" s="10"/>
      <c r="D1400" s="10"/>
      <c r="E1400" s="10"/>
      <c r="F1400" s="10"/>
      <c r="G1400" s="10"/>
      <c r="H1400" s="10"/>
      <c r="I1400" s="10"/>
      <c r="J1400" s="10"/>
    </row>
    <row r="1401" spans="3:10" x14ac:dyDescent="0.25">
      <c r="C1401" s="10"/>
      <c r="D1401" s="10"/>
      <c r="E1401" s="10"/>
      <c r="F1401" s="10"/>
      <c r="G1401" s="10"/>
      <c r="H1401" s="10"/>
      <c r="I1401" s="10"/>
      <c r="J1401" s="10"/>
    </row>
    <row r="1402" spans="3:10" x14ac:dyDescent="0.25">
      <c r="C1402" s="10"/>
      <c r="D1402" s="10"/>
      <c r="E1402" s="10"/>
      <c r="F1402" s="10"/>
      <c r="G1402" s="10"/>
      <c r="H1402" s="10"/>
      <c r="I1402" s="10"/>
      <c r="J1402" s="10"/>
    </row>
    <row r="1403" spans="3:10" x14ac:dyDescent="0.25">
      <c r="C1403" s="10"/>
      <c r="D1403" s="10"/>
      <c r="E1403" s="10"/>
      <c r="F1403" s="10"/>
      <c r="G1403" s="10"/>
      <c r="H1403" s="10"/>
      <c r="I1403" s="10"/>
      <c r="J1403" s="10"/>
    </row>
    <row r="1404" spans="3:10" x14ac:dyDescent="0.25">
      <c r="C1404" s="10"/>
      <c r="D1404" s="10"/>
      <c r="E1404" s="10"/>
      <c r="F1404" s="10"/>
      <c r="G1404" s="10"/>
      <c r="H1404" s="10"/>
      <c r="I1404" s="10"/>
      <c r="J1404" s="10"/>
    </row>
    <row r="1405" spans="3:10" x14ac:dyDescent="0.25">
      <c r="C1405" s="10"/>
      <c r="D1405" s="10"/>
      <c r="E1405" s="10"/>
      <c r="F1405" s="10"/>
      <c r="G1405" s="10"/>
      <c r="H1405" s="10"/>
      <c r="I1405" s="10"/>
      <c r="J1405" s="10"/>
    </row>
    <row r="1406" spans="3:10" x14ac:dyDescent="0.25">
      <c r="C1406" s="10"/>
      <c r="D1406" s="10"/>
      <c r="E1406" s="10"/>
      <c r="F1406" s="10"/>
      <c r="G1406" s="10"/>
      <c r="H1406" s="10"/>
      <c r="I1406" s="10"/>
      <c r="J1406" s="10"/>
    </row>
    <row r="1407" spans="3:10" x14ac:dyDescent="0.25">
      <c r="C1407" s="10"/>
      <c r="D1407" s="10"/>
      <c r="E1407" s="10"/>
      <c r="F1407" s="10"/>
      <c r="G1407" s="10"/>
      <c r="H1407" s="10"/>
      <c r="I1407" s="10"/>
      <c r="J1407" s="10"/>
    </row>
    <row r="1408" spans="3:10" x14ac:dyDescent="0.25">
      <c r="C1408" s="10"/>
      <c r="D1408" s="10"/>
      <c r="E1408" s="10"/>
      <c r="F1408" s="10"/>
      <c r="G1408" s="10"/>
      <c r="H1408" s="10"/>
      <c r="I1408" s="10"/>
      <c r="J1408" s="10"/>
    </row>
    <row r="1409" spans="3:10" x14ac:dyDescent="0.25">
      <c r="C1409" s="10"/>
      <c r="D1409" s="10"/>
      <c r="E1409" s="10"/>
      <c r="F1409" s="10"/>
      <c r="G1409" s="10"/>
      <c r="H1409" s="10"/>
      <c r="I1409" s="10"/>
      <c r="J1409" s="10"/>
    </row>
    <row r="1410" spans="3:10" x14ac:dyDescent="0.25">
      <c r="C1410" s="10"/>
      <c r="D1410" s="10"/>
      <c r="E1410" s="10"/>
      <c r="F1410" s="10"/>
      <c r="G1410" s="10"/>
      <c r="H1410" s="10"/>
      <c r="I1410" s="10"/>
      <c r="J1410" s="10"/>
    </row>
    <row r="1411" spans="3:10" x14ac:dyDescent="0.25">
      <c r="C1411" s="10"/>
      <c r="D1411" s="10"/>
      <c r="E1411" s="10"/>
      <c r="F1411" s="10"/>
      <c r="G1411" s="10"/>
      <c r="H1411" s="10"/>
      <c r="I1411" s="10"/>
      <c r="J1411" s="10"/>
    </row>
    <row r="1412" spans="3:10" x14ac:dyDescent="0.25">
      <c r="C1412" s="10"/>
      <c r="D1412" s="10"/>
      <c r="E1412" s="10"/>
      <c r="F1412" s="10"/>
      <c r="G1412" s="10"/>
      <c r="H1412" s="10"/>
      <c r="I1412" s="10"/>
      <c r="J1412" s="10"/>
    </row>
    <row r="1413" spans="3:10" x14ac:dyDescent="0.25">
      <c r="C1413" s="10"/>
      <c r="D1413" s="10"/>
      <c r="E1413" s="10"/>
      <c r="F1413" s="10"/>
      <c r="G1413" s="10"/>
      <c r="H1413" s="10"/>
      <c r="I1413" s="10"/>
      <c r="J1413" s="10"/>
    </row>
    <row r="1414" spans="3:10" x14ac:dyDescent="0.25">
      <c r="C1414" s="10"/>
      <c r="D1414" s="10"/>
      <c r="E1414" s="10"/>
      <c r="F1414" s="10"/>
      <c r="G1414" s="10"/>
      <c r="H1414" s="10"/>
      <c r="I1414" s="10"/>
      <c r="J1414" s="10"/>
    </row>
    <row r="1415" spans="3:10" x14ac:dyDescent="0.25">
      <c r="C1415" s="10"/>
      <c r="D1415" s="10"/>
      <c r="E1415" s="10"/>
      <c r="F1415" s="10"/>
      <c r="G1415" s="10"/>
      <c r="H1415" s="10"/>
      <c r="I1415" s="10"/>
      <c r="J1415" s="10"/>
    </row>
    <row r="1416" spans="3:10" x14ac:dyDescent="0.25">
      <c r="C1416" s="10"/>
      <c r="D1416" s="10"/>
      <c r="E1416" s="10"/>
      <c r="F1416" s="10"/>
      <c r="G1416" s="10"/>
      <c r="H1416" s="10"/>
      <c r="I1416" s="10"/>
      <c r="J1416" s="10"/>
    </row>
    <row r="1417" spans="3:10" x14ac:dyDescent="0.25">
      <c r="C1417" s="10"/>
      <c r="D1417" s="10"/>
      <c r="E1417" s="10"/>
      <c r="F1417" s="10"/>
      <c r="G1417" s="10"/>
      <c r="H1417" s="10"/>
      <c r="I1417" s="10"/>
      <c r="J1417" s="10"/>
    </row>
    <row r="1418" spans="3:10" x14ac:dyDescent="0.25">
      <c r="C1418" s="10"/>
      <c r="D1418" s="10"/>
      <c r="E1418" s="10"/>
      <c r="F1418" s="10"/>
      <c r="G1418" s="10"/>
      <c r="H1418" s="10"/>
      <c r="I1418" s="10"/>
      <c r="J1418" s="10"/>
    </row>
    <row r="1419" spans="3:10" x14ac:dyDescent="0.25">
      <c r="C1419" s="10"/>
      <c r="D1419" s="10"/>
      <c r="E1419" s="10"/>
      <c r="F1419" s="10"/>
      <c r="G1419" s="10"/>
      <c r="H1419" s="10"/>
      <c r="I1419" s="10"/>
      <c r="J1419" s="10"/>
    </row>
    <row r="1420" spans="3:10" x14ac:dyDescent="0.25">
      <c r="C1420" s="10"/>
      <c r="D1420" s="10"/>
      <c r="E1420" s="10"/>
      <c r="F1420" s="10"/>
      <c r="G1420" s="10"/>
      <c r="H1420" s="10"/>
      <c r="I1420" s="10"/>
      <c r="J1420" s="10"/>
    </row>
    <row r="1421" spans="3:10" x14ac:dyDescent="0.25">
      <c r="C1421" s="10"/>
      <c r="D1421" s="10"/>
      <c r="E1421" s="10"/>
      <c r="F1421" s="10"/>
      <c r="G1421" s="10"/>
      <c r="H1421" s="10"/>
      <c r="I1421" s="10"/>
      <c r="J1421" s="10"/>
    </row>
    <row r="1422" spans="3:10" x14ac:dyDescent="0.25">
      <c r="C1422" s="10"/>
      <c r="D1422" s="10"/>
      <c r="E1422" s="10"/>
      <c r="F1422" s="10"/>
      <c r="G1422" s="10"/>
      <c r="H1422" s="10"/>
      <c r="I1422" s="10"/>
      <c r="J1422" s="10"/>
    </row>
    <row r="1423" spans="3:10" x14ac:dyDescent="0.25">
      <c r="C1423" s="10"/>
      <c r="D1423" s="10"/>
      <c r="E1423" s="10"/>
      <c r="F1423" s="10"/>
      <c r="G1423" s="10"/>
      <c r="H1423" s="10"/>
      <c r="I1423" s="10"/>
      <c r="J1423" s="10"/>
    </row>
    <row r="1424" spans="3:10" x14ac:dyDescent="0.25">
      <c r="C1424" s="10"/>
      <c r="D1424" s="10"/>
      <c r="E1424" s="10"/>
      <c r="F1424" s="10"/>
      <c r="G1424" s="10"/>
      <c r="H1424" s="10"/>
      <c r="I1424" s="10"/>
      <c r="J1424" s="10"/>
    </row>
    <row r="1425" spans="3:10" x14ac:dyDescent="0.25">
      <c r="C1425" s="10"/>
      <c r="D1425" s="10"/>
      <c r="E1425" s="10"/>
      <c r="F1425" s="10"/>
      <c r="G1425" s="10"/>
      <c r="H1425" s="10"/>
      <c r="I1425" s="10"/>
      <c r="J1425" s="10"/>
    </row>
    <row r="1426" spans="3:10" x14ac:dyDescent="0.25">
      <c r="C1426" s="10"/>
      <c r="D1426" s="10"/>
      <c r="E1426" s="10"/>
      <c r="F1426" s="10"/>
      <c r="G1426" s="10"/>
      <c r="H1426" s="10"/>
      <c r="I1426" s="10"/>
      <c r="J1426" s="10"/>
    </row>
    <row r="1427" spans="3:10" x14ac:dyDescent="0.25">
      <c r="C1427" s="10"/>
      <c r="D1427" s="10"/>
      <c r="E1427" s="10"/>
      <c r="F1427" s="10"/>
      <c r="G1427" s="10"/>
      <c r="H1427" s="10"/>
      <c r="I1427" s="10"/>
      <c r="J1427" s="10"/>
    </row>
    <row r="1428" spans="3:10" x14ac:dyDescent="0.25">
      <c r="C1428" s="10"/>
      <c r="D1428" s="10"/>
      <c r="E1428" s="10"/>
      <c r="F1428" s="10"/>
      <c r="G1428" s="10"/>
      <c r="H1428" s="10"/>
      <c r="I1428" s="10"/>
      <c r="J1428" s="10"/>
    </row>
    <row r="1429" spans="3:10" x14ac:dyDescent="0.25">
      <c r="C1429" s="10"/>
      <c r="D1429" s="10"/>
      <c r="E1429" s="10"/>
      <c r="F1429" s="10"/>
      <c r="G1429" s="10"/>
      <c r="H1429" s="10"/>
      <c r="I1429" s="10"/>
      <c r="J1429" s="10"/>
    </row>
    <row r="1430" spans="3:10" x14ac:dyDescent="0.25">
      <c r="C1430" s="10"/>
      <c r="D1430" s="10"/>
      <c r="E1430" s="10"/>
      <c r="F1430" s="10"/>
      <c r="G1430" s="10"/>
      <c r="H1430" s="10"/>
      <c r="I1430" s="10"/>
      <c r="J1430" s="10"/>
    </row>
    <row r="1431" spans="3:10" x14ac:dyDescent="0.25">
      <c r="C1431" s="10"/>
      <c r="D1431" s="10"/>
      <c r="E1431" s="10"/>
      <c r="F1431" s="10"/>
      <c r="G1431" s="10"/>
      <c r="H1431" s="10"/>
      <c r="I1431" s="10"/>
      <c r="J1431" s="10"/>
    </row>
    <row r="1432" spans="3:10" x14ac:dyDescent="0.25">
      <c r="C1432" s="10"/>
      <c r="D1432" s="10"/>
      <c r="E1432" s="10"/>
      <c r="F1432" s="10"/>
      <c r="G1432" s="10"/>
      <c r="H1432" s="10"/>
      <c r="I1432" s="10"/>
      <c r="J1432" s="10"/>
    </row>
    <row r="1433" spans="3:10" x14ac:dyDescent="0.25">
      <c r="C1433" s="10"/>
      <c r="D1433" s="10"/>
      <c r="E1433" s="10"/>
      <c r="F1433" s="10"/>
      <c r="G1433" s="10"/>
      <c r="H1433" s="10"/>
      <c r="I1433" s="10"/>
      <c r="J1433" s="10"/>
    </row>
    <row r="1434" spans="3:10" x14ac:dyDescent="0.25">
      <c r="C1434" s="10"/>
      <c r="D1434" s="10"/>
      <c r="E1434" s="10"/>
      <c r="F1434" s="10"/>
      <c r="G1434" s="10"/>
      <c r="H1434" s="10"/>
      <c r="I1434" s="10"/>
      <c r="J1434" s="10"/>
    </row>
    <row r="1435" spans="3:10" x14ac:dyDescent="0.25">
      <c r="C1435" s="10"/>
      <c r="D1435" s="10"/>
      <c r="E1435" s="10"/>
      <c r="F1435" s="10"/>
      <c r="G1435" s="10"/>
      <c r="H1435" s="10"/>
      <c r="I1435" s="10"/>
      <c r="J1435" s="10"/>
    </row>
    <row r="1436" spans="3:10" x14ac:dyDescent="0.25">
      <c r="C1436" s="10"/>
      <c r="D1436" s="10"/>
      <c r="E1436" s="10"/>
      <c r="F1436" s="10"/>
      <c r="G1436" s="10"/>
      <c r="H1436" s="10"/>
      <c r="I1436" s="10"/>
      <c r="J1436" s="10"/>
    </row>
    <row r="1437" spans="3:10" x14ac:dyDescent="0.25">
      <c r="C1437" s="10"/>
      <c r="D1437" s="10"/>
      <c r="E1437" s="10"/>
      <c r="F1437" s="10"/>
      <c r="G1437" s="10"/>
      <c r="H1437" s="10"/>
      <c r="I1437" s="10"/>
      <c r="J1437" s="10"/>
    </row>
    <row r="1438" spans="3:10" x14ac:dyDescent="0.25">
      <c r="C1438" s="10"/>
      <c r="D1438" s="10"/>
      <c r="E1438" s="10"/>
      <c r="F1438" s="10"/>
      <c r="G1438" s="10"/>
      <c r="H1438" s="10"/>
      <c r="I1438" s="10"/>
      <c r="J1438" s="10"/>
    </row>
    <row r="1439" spans="3:10" x14ac:dyDescent="0.25">
      <c r="C1439" s="10"/>
      <c r="D1439" s="10"/>
      <c r="E1439" s="10"/>
      <c r="F1439" s="10"/>
      <c r="G1439" s="10"/>
      <c r="H1439" s="10"/>
      <c r="I1439" s="10"/>
      <c r="J1439" s="10"/>
    </row>
    <row r="1440" spans="3:10" x14ac:dyDescent="0.25">
      <c r="C1440" s="10"/>
      <c r="D1440" s="10"/>
      <c r="E1440" s="10"/>
      <c r="F1440" s="10"/>
      <c r="G1440" s="10"/>
      <c r="H1440" s="10"/>
      <c r="I1440" s="10"/>
      <c r="J1440" s="10"/>
    </row>
    <row r="1441" spans="3:10" x14ac:dyDescent="0.25">
      <c r="C1441" s="10"/>
      <c r="D1441" s="10"/>
      <c r="E1441" s="10"/>
      <c r="F1441" s="10"/>
      <c r="G1441" s="10"/>
      <c r="H1441" s="10"/>
      <c r="I1441" s="10"/>
      <c r="J1441" s="10"/>
    </row>
    <row r="1442" spans="3:10" x14ac:dyDescent="0.25">
      <c r="C1442" s="10"/>
      <c r="D1442" s="10"/>
      <c r="E1442" s="10"/>
      <c r="F1442" s="10"/>
      <c r="G1442" s="10"/>
      <c r="H1442" s="10"/>
      <c r="I1442" s="10"/>
      <c r="J1442" s="10"/>
    </row>
    <row r="1443" spans="3:10" x14ac:dyDescent="0.25">
      <c r="C1443" s="10"/>
      <c r="D1443" s="10"/>
      <c r="E1443" s="10"/>
      <c r="F1443" s="10"/>
      <c r="G1443" s="10"/>
      <c r="H1443" s="10"/>
      <c r="I1443" s="10"/>
      <c r="J1443" s="10"/>
    </row>
    <row r="1444" spans="3:10" x14ac:dyDescent="0.25">
      <c r="C1444" s="10"/>
      <c r="D1444" s="10"/>
      <c r="E1444" s="10"/>
      <c r="F1444" s="10"/>
      <c r="G1444" s="10"/>
      <c r="H1444" s="10"/>
      <c r="I1444" s="10"/>
      <c r="J1444" s="10"/>
    </row>
    <row r="1445" spans="3:10" x14ac:dyDescent="0.25">
      <c r="C1445" s="10"/>
      <c r="D1445" s="10"/>
      <c r="E1445" s="10"/>
      <c r="F1445" s="10"/>
      <c r="G1445" s="10"/>
      <c r="H1445" s="10"/>
      <c r="I1445" s="10"/>
      <c r="J1445" s="10"/>
    </row>
    <row r="1446" spans="3:10" x14ac:dyDescent="0.25">
      <c r="C1446" s="10"/>
      <c r="D1446" s="10"/>
      <c r="E1446" s="10"/>
      <c r="F1446" s="10"/>
      <c r="G1446" s="10"/>
      <c r="H1446" s="10"/>
      <c r="I1446" s="10"/>
      <c r="J1446" s="10"/>
    </row>
    <row r="1447" spans="3:10" x14ac:dyDescent="0.25">
      <c r="C1447" s="10"/>
      <c r="D1447" s="10"/>
      <c r="E1447" s="10"/>
      <c r="F1447" s="10"/>
      <c r="G1447" s="10"/>
      <c r="H1447" s="10"/>
      <c r="I1447" s="10"/>
      <c r="J1447" s="10"/>
    </row>
    <row r="1448" spans="3:10" x14ac:dyDescent="0.25">
      <c r="C1448" s="10"/>
      <c r="D1448" s="10"/>
      <c r="E1448" s="10"/>
      <c r="F1448" s="10"/>
      <c r="G1448" s="10"/>
      <c r="H1448" s="10"/>
      <c r="I1448" s="10"/>
      <c r="J1448" s="10"/>
    </row>
    <row r="1449" spans="3:10" x14ac:dyDescent="0.25">
      <c r="C1449" s="10"/>
      <c r="D1449" s="10"/>
      <c r="E1449" s="10"/>
      <c r="F1449" s="10"/>
      <c r="G1449" s="10"/>
      <c r="H1449" s="10"/>
      <c r="I1449" s="10"/>
      <c r="J1449" s="10"/>
    </row>
    <row r="1450" spans="3:10" x14ac:dyDescent="0.25">
      <c r="C1450" s="10"/>
      <c r="D1450" s="10"/>
      <c r="E1450" s="10"/>
      <c r="F1450" s="10"/>
      <c r="G1450" s="10"/>
      <c r="H1450" s="10"/>
      <c r="I1450" s="10"/>
      <c r="J1450" s="10"/>
    </row>
    <row r="1451" spans="3:10" x14ac:dyDescent="0.25">
      <c r="C1451" s="10"/>
      <c r="D1451" s="10"/>
      <c r="E1451" s="10"/>
      <c r="F1451" s="10"/>
      <c r="G1451" s="10"/>
      <c r="H1451" s="10"/>
      <c r="I1451" s="10"/>
      <c r="J1451" s="10"/>
    </row>
    <row r="1452" spans="3:10" x14ac:dyDescent="0.25">
      <c r="C1452" s="10"/>
      <c r="D1452" s="10"/>
      <c r="E1452" s="10"/>
      <c r="F1452" s="10"/>
      <c r="G1452" s="10"/>
      <c r="H1452" s="10"/>
      <c r="I1452" s="10"/>
      <c r="J1452" s="10"/>
    </row>
    <row r="1453" spans="3:10" x14ac:dyDescent="0.25">
      <c r="C1453" s="10"/>
      <c r="D1453" s="10"/>
      <c r="E1453" s="10"/>
      <c r="F1453" s="10"/>
      <c r="G1453" s="10"/>
      <c r="H1453" s="10"/>
      <c r="I1453" s="10"/>
      <c r="J1453" s="10"/>
    </row>
    <row r="1454" spans="3:10" x14ac:dyDescent="0.25">
      <c r="C1454" s="10"/>
      <c r="D1454" s="10"/>
      <c r="E1454" s="10"/>
      <c r="F1454" s="10"/>
      <c r="G1454" s="10"/>
      <c r="H1454" s="10"/>
      <c r="I1454" s="10"/>
      <c r="J1454" s="10"/>
    </row>
    <row r="1455" spans="3:10" x14ac:dyDescent="0.25">
      <c r="C1455" s="10"/>
      <c r="D1455" s="10"/>
      <c r="E1455" s="10"/>
      <c r="F1455" s="10"/>
      <c r="G1455" s="10"/>
      <c r="H1455" s="10"/>
      <c r="I1455" s="10"/>
      <c r="J1455" s="10"/>
    </row>
    <row r="1456" spans="3:10" x14ac:dyDescent="0.25">
      <c r="C1456" s="10"/>
      <c r="D1456" s="10"/>
      <c r="E1456" s="10"/>
      <c r="F1456" s="10"/>
      <c r="G1456" s="10"/>
      <c r="H1456" s="10"/>
      <c r="I1456" s="10"/>
      <c r="J1456" s="10"/>
    </row>
    <row r="1457" spans="3:10" x14ac:dyDescent="0.25">
      <c r="C1457" s="10"/>
      <c r="D1457" s="10"/>
      <c r="E1457" s="10"/>
      <c r="F1457" s="10"/>
      <c r="G1457" s="10"/>
      <c r="H1457" s="10"/>
      <c r="I1457" s="10"/>
      <c r="J1457" s="10"/>
    </row>
    <row r="1458" spans="3:10" x14ac:dyDescent="0.25">
      <c r="C1458" s="10"/>
      <c r="D1458" s="10"/>
      <c r="E1458" s="10"/>
      <c r="F1458" s="10"/>
      <c r="G1458" s="10"/>
      <c r="H1458" s="10"/>
      <c r="I1458" s="10"/>
      <c r="J1458" s="10"/>
    </row>
    <row r="1459" spans="3:10" x14ac:dyDescent="0.25">
      <c r="C1459" s="10"/>
      <c r="D1459" s="10"/>
      <c r="E1459" s="10"/>
      <c r="F1459" s="10"/>
      <c r="G1459" s="10"/>
      <c r="H1459" s="10"/>
      <c r="I1459" s="10"/>
      <c r="J1459" s="10"/>
    </row>
    <row r="1460" spans="3:10" x14ac:dyDescent="0.25">
      <c r="C1460" s="10"/>
      <c r="D1460" s="10"/>
      <c r="E1460" s="10"/>
      <c r="F1460" s="10"/>
      <c r="G1460" s="10"/>
      <c r="H1460" s="10"/>
      <c r="I1460" s="10"/>
      <c r="J1460" s="10"/>
    </row>
    <row r="1461" spans="3:10" x14ac:dyDescent="0.25">
      <c r="C1461" s="10"/>
      <c r="D1461" s="10"/>
      <c r="E1461" s="10"/>
      <c r="F1461" s="10"/>
      <c r="G1461" s="10"/>
      <c r="H1461" s="10"/>
      <c r="I1461" s="10"/>
      <c r="J1461" s="10"/>
    </row>
    <row r="1462" spans="3:10" x14ac:dyDescent="0.25">
      <c r="C1462" s="10"/>
      <c r="D1462" s="10"/>
      <c r="E1462" s="10"/>
      <c r="F1462" s="10"/>
      <c r="G1462" s="10"/>
      <c r="H1462" s="10"/>
      <c r="I1462" s="10"/>
      <c r="J1462" s="10"/>
    </row>
    <row r="1463" spans="3:10" x14ac:dyDescent="0.25">
      <c r="C1463" s="10"/>
      <c r="D1463" s="10"/>
      <c r="E1463" s="10"/>
      <c r="F1463" s="10"/>
      <c r="G1463" s="10"/>
      <c r="H1463" s="10"/>
      <c r="I1463" s="10"/>
      <c r="J1463" s="10"/>
    </row>
    <row r="1464" spans="3:10" x14ac:dyDescent="0.25">
      <c r="C1464" s="10"/>
      <c r="D1464" s="10"/>
      <c r="E1464" s="10"/>
      <c r="F1464" s="10"/>
      <c r="G1464" s="10"/>
      <c r="H1464" s="10"/>
      <c r="I1464" s="10"/>
      <c r="J1464" s="10"/>
    </row>
    <row r="1465" spans="3:10" x14ac:dyDescent="0.25">
      <c r="C1465" s="10"/>
      <c r="D1465" s="10"/>
      <c r="E1465" s="10"/>
      <c r="F1465" s="10"/>
      <c r="G1465" s="10"/>
      <c r="H1465" s="10"/>
      <c r="I1465" s="10"/>
      <c r="J1465" s="10"/>
    </row>
    <row r="1466" spans="3:10" x14ac:dyDescent="0.25">
      <c r="C1466" s="10"/>
      <c r="D1466" s="10"/>
      <c r="E1466" s="10"/>
      <c r="F1466" s="10"/>
      <c r="G1466" s="10"/>
      <c r="H1466" s="10"/>
      <c r="I1466" s="10"/>
      <c r="J1466" s="10"/>
    </row>
    <row r="1467" spans="3:10" x14ac:dyDescent="0.25">
      <c r="C1467" s="10"/>
      <c r="D1467" s="10"/>
      <c r="E1467" s="10"/>
      <c r="F1467" s="10"/>
      <c r="G1467" s="10"/>
      <c r="H1467" s="10"/>
      <c r="I1467" s="10"/>
      <c r="J1467" s="10"/>
    </row>
    <row r="1468" spans="3:10" x14ac:dyDescent="0.25">
      <c r="C1468" s="10"/>
      <c r="D1468" s="10"/>
      <c r="E1468" s="10"/>
      <c r="F1468" s="10"/>
      <c r="G1468" s="10"/>
      <c r="H1468" s="10"/>
      <c r="I1468" s="10"/>
      <c r="J1468" s="10"/>
    </row>
    <row r="1469" spans="3:10" x14ac:dyDescent="0.25">
      <c r="C1469" s="10"/>
      <c r="D1469" s="10"/>
      <c r="E1469" s="10"/>
      <c r="F1469" s="10"/>
      <c r="G1469" s="10"/>
      <c r="H1469" s="10"/>
      <c r="I1469" s="10"/>
      <c r="J1469" s="10"/>
    </row>
    <row r="1470" spans="3:10" x14ac:dyDescent="0.25">
      <c r="C1470" s="10"/>
      <c r="D1470" s="10"/>
      <c r="E1470" s="10"/>
      <c r="F1470" s="10"/>
      <c r="G1470" s="10"/>
      <c r="H1470" s="10"/>
      <c r="I1470" s="10"/>
      <c r="J1470" s="10"/>
    </row>
    <row r="1471" spans="3:10" x14ac:dyDescent="0.25">
      <c r="C1471" s="10"/>
      <c r="D1471" s="10"/>
      <c r="E1471" s="10"/>
      <c r="F1471" s="10"/>
      <c r="G1471" s="10"/>
      <c r="H1471" s="10"/>
      <c r="I1471" s="10"/>
      <c r="J1471" s="10"/>
    </row>
    <row r="1472" spans="3:10" x14ac:dyDescent="0.25">
      <c r="C1472" s="10"/>
      <c r="D1472" s="10"/>
      <c r="E1472" s="10"/>
      <c r="F1472" s="10"/>
      <c r="G1472" s="10"/>
      <c r="H1472" s="10"/>
      <c r="I1472" s="10"/>
      <c r="J1472" s="10"/>
    </row>
    <row r="1473" spans="3:10" x14ac:dyDescent="0.25">
      <c r="C1473" s="10"/>
      <c r="D1473" s="10"/>
      <c r="E1473" s="10"/>
      <c r="F1473" s="10"/>
      <c r="G1473" s="10"/>
      <c r="H1473" s="10"/>
      <c r="I1473" s="10"/>
      <c r="J1473" s="10"/>
    </row>
    <row r="1474" spans="3:10" x14ac:dyDescent="0.25">
      <c r="C1474" s="10"/>
      <c r="D1474" s="10"/>
      <c r="E1474" s="10"/>
      <c r="F1474" s="10"/>
      <c r="G1474" s="10"/>
      <c r="H1474" s="10"/>
      <c r="I1474" s="10"/>
      <c r="J1474" s="10"/>
    </row>
    <row r="1475" spans="3:10" x14ac:dyDescent="0.25">
      <c r="C1475" s="10"/>
      <c r="D1475" s="10"/>
      <c r="E1475" s="10"/>
      <c r="F1475" s="10"/>
      <c r="G1475" s="10"/>
      <c r="H1475" s="10"/>
      <c r="I1475" s="10"/>
      <c r="J1475" s="10"/>
    </row>
    <row r="1476" spans="3:10" x14ac:dyDescent="0.25">
      <c r="C1476" s="10"/>
      <c r="D1476" s="10"/>
      <c r="E1476" s="10"/>
      <c r="F1476" s="10"/>
      <c r="G1476" s="10"/>
      <c r="H1476" s="10"/>
      <c r="I1476" s="10"/>
      <c r="J1476" s="10"/>
    </row>
    <row r="1477" spans="3:10" x14ac:dyDescent="0.25">
      <c r="C1477" s="10"/>
      <c r="D1477" s="10"/>
      <c r="E1477" s="10"/>
      <c r="F1477" s="10"/>
      <c r="G1477" s="10"/>
      <c r="H1477" s="10"/>
      <c r="I1477" s="10"/>
      <c r="J1477" s="10"/>
    </row>
    <row r="1478" spans="3:10" x14ac:dyDescent="0.25">
      <c r="C1478" s="10"/>
      <c r="D1478" s="10"/>
      <c r="E1478" s="10"/>
      <c r="F1478" s="10"/>
      <c r="G1478" s="10"/>
      <c r="H1478" s="10"/>
      <c r="I1478" s="10"/>
      <c r="J1478" s="10"/>
    </row>
    <row r="1479" spans="3:10" x14ac:dyDescent="0.25">
      <c r="C1479" s="10"/>
      <c r="D1479" s="10"/>
      <c r="E1479" s="10"/>
      <c r="F1479" s="10"/>
      <c r="G1479" s="10"/>
      <c r="H1479" s="10"/>
      <c r="I1479" s="10"/>
      <c r="J1479" s="10"/>
    </row>
    <row r="1480" spans="3:10" x14ac:dyDescent="0.25">
      <c r="C1480" s="10"/>
      <c r="D1480" s="10"/>
      <c r="E1480" s="10"/>
      <c r="F1480" s="10"/>
      <c r="G1480" s="10"/>
      <c r="H1480" s="10"/>
      <c r="I1480" s="10"/>
      <c r="J1480" s="10"/>
    </row>
    <row r="1481" spans="3:10" x14ac:dyDescent="0.25">
      <c r="C1481" s="10"/>
      <c r="D1481" s="10"/>
      <c r="E1481" s="10"/>
      <c r="F1481" s="10"/>
      <c r="G1481" s="10"/>
      <c r="H1481" s="10"/>
      <c r="I1481" s="10"/>
      <c r="J1481" s="10"/>
    </row>
    <row r="1482" spans="3:10" x14ac:dyDescent="0.25">
      <c r="C1482" s="10"/>
      <c r="D1482" s="10"/>
      <c r="E1482" s="10"/>
      <c r="F1482" s="10"/>
      <c r="G1482" s="10"/>
      <c r="H1482" s="10"/>
      <c r="I1482" s="10"/>
      <c r="J1482" s="10"/>
    </row>
    <row r="1483" spans="3:10" x14ac:dyDescent="0.25">
      <c r="C1483" s="10"/>
      <c r="D1483" s="10"/>
      <c r="E1483" s="10"/>
      <c r="F1483" s="10"/>
      <c r="G1483" s="10"/>
      <c r="H1483" s="10"/>
      <c r="I1483" s="10"/>
      <c r="J1483" s="10"/>
    </row>
    <row r="1484" spans="3:10" x14ac:dyDescent="0.25">
      <c r="C1484" s="10"/>
      <c r="D1484" s="10"/>
      <c r="E1484" s="10"/>
      <c r="F1484" s="10"/>
      <c r="G1484" s="10"/>
      <c r="H1484" s="10"/>
      <c r="I1484" s="10"/>
      <c r="J1484" s="10"/>
    </row>
    <row r="1485" spans="3:10" x14ac:dyDescent="0.25">
      <c r="C1485" s="10"/>
      <c r="D1485" s="10"/>
      <c r="E1485" s="10"/>
      <c r="F1485" s="10"/>
      <c r="G1485" s="10"/>
      <c r="H1485" s="10"/>
      <c r="I1485" s="10"/>
      <c r="J1485" s="10"/>
    </row>
    <row r="1486" spans="3:10" x14ac:dyDescent="0.25">
      <c r="C1486" s="10"/>
      <c r="D1486" s="10"/>
      <c r="E1486" s="10"/>
      <c r="F1486" s="10"/>
      <c r="G1486" s="10"/>
      <c r="H1486" s="10"/>
      <c r="I1486" s="10"/>
      <c r="J1486" s="10"/>
    </row>
    <row r="1487" spans="3:10" x14ac:dyDescent="0.25">
      <c r="C1487" s="10"/>
      <c r="D1487" s="10"/>
      <c r="E1487" s="10"/>
      <c r="F1487" s="10"/>
      <c r="G1487" s="10"/>
      <c r="H1487" s="10"/>
      <c r="I1487" s="10"/>
      <c r="J1487" s="10"/>
    </row>
    <row r="1488" spans="3:10" x14ac:dyDescent="0.25">
      <c r="C1488" s="10"/>
      <c r="D1488" s="10"/>
      <c r="E1488" s="10"/>
      <c r="F1488" s="10"/>
      <c r="G1488" s="10"/>
      <c r="H1488" s="10"/>
      <c r="I1488" s="10"/>
      <c r="J1488" s="10"/>
    </row>
    <row r="1489" spans="3:10" x14ac:dyDescent="0.25">
      <c r="C1489" s="10"/>
      <c r="D1489" s="10"/>
      <c r="E1489" s="10"/>
      <c r="F1489" s="10"/>
      <c r="G1489" s="10"/>
      <c r="H1489" s="10"/>
      <c r="I1489" s="10"/>
      <c r="J1489" s="10"/>
    </row>
    <row r="1490" spans="3:10" x14ac:dyDescent="0.25">
      <c r="C1490" s="10"/>
      <c r="D1490" s="10"/>
      <c r="E1490" s="10"/>
      <c r="F1490" s="10"/>
      <c r="G1490" s="10"/>
      <c r="H1490" s="10"/>
      <c r="I1490" s="10"/>
      <c r="J1490" s="10"/>
    </row>
    <row r="1491" spans="3:10" x14ac:dyDescent="0.25">
      <c r="C1491" s="10"/>
      <c r="D1491" s="10"/>
      <c r="E1491" s="10"/>
      <c r="F1491" s="10"/>
      <c r="G1491" s="10"/>
      <c r="H1491" s="10"/>
      <c r="I1491" s="10"/>
      <c r="J1491" s="10"/>
    </row>
    <row r="1492" spans="3:10" x14ac:dyDescent="0.25">
      <c r="C1492" s="10"/>
      <c r="D1492" s="10"/>
      <c r="E1492" s="10"/>
      <c r="F1492" s="10"/>
      <c r="G1492" s="10"/>
      <c r="H1492" s="10"/>
      <c r="I1492" s="10"/>
      <c r="J1492" s="10"/>
    </row>
    <row r="1493" spans="3:10" x14ac:dyDescent="0.25">
      <c r="C1493" s="10"/>
      <c r="D1493" s="10"/>
      <c r="E1493" s="10"/>
      <c r="F1493" s="10"/>
      <c r="G1493" s="10"/>
      <c r="H1493" s="10"/>
      <c r="I1493" s="10"/>
      <c r="J1493" s="10"/>
    </row>
    <row r="1494" spans="3:10" x14ac:dyDescent="0.25">
      <c r="C1494" s="10"/>
      <c r="D1494" s="10"/>
      <c r="E1494" s="10"/>
      <c r="F1494" s="10"/>
      <c r="G1494" s="10"/>
      <c r="H1494" s="10"/>
      <c r="I1494" s="10"/>
      <c r="J1494" s="10"/>
    </row>
    <row r="1495" spans="3:10" x14ac:dyDescent="0.25">
      <c r="C1495" s="10"/>
      <c r="D1495" s="10"/>
      <c r="E1495" s="10"/>
      <c r="F1495" s="10"/>
      <c r="G1495" s="10"/>
      <c r="H1495" s="10"/>
      <c r="I1495" s="10"/>
      <c r="J1495" s="10"/>
    </row>
    <row r="1496" spans="3:10" x14ac:dyDescent="0.25">
      <c r="C1496" s="10"/>
      <c r="D1496" s="10"/>
      <c r="E1496" s="10"/>
      <c r="F1496" s="10"/>
      <c r="G1496" s="10"/>
      <c r="H1496" s="10"/>
      <c r="I1496" s="10"/>
      <c r="J1496" s="10"/>
    </row>
    <row r="1497" spans="3:10" x14ac:dyDescent="0.25">
      <c r="C1497" s="10"/>
      <c r="D1497" s="10"/>
      <c r="E1497" s="10"/>
      <c r="F1497" s="10"/>
      <c r="G1497" s="10"/>
      <c r="H1497" s="10"/>
      <c r="I1497" s="10"/>
      <c r="J1497" s="10"/>
    </row>
    <row r="1498" spans="3:10" x14ac:dyDescent="0.25">
      <c r="C1498" s="10"/>
      <c r="D1498" s="10"/>
      <c r="E1498" s="10"/>
      <c r="F1498" s="10"/>
      <c r="G1498" s="10"/>
      <c r="H1498" s="10"/>
      <c r="I1498" s="10"/>
      <c r="J1498" s="10"/>
    </row>
    <row r="1499" spans="3:10" x14ac:dyDescent="0.25">
      <c r="C1499" s="10"/>
      <c r="D1499" s="10"/>
      <c r="E1499" s="10"/>
      <c r="F1499" s="10"/>
      <c r="G1499" s="10"/>
      <c r="H1499" s="10"/>
      <c r="I1499" s="10"/>
      <c r="J1499" s="10"/>
    </row>
    <row r="1500" spans="3:10" x14ac:dyDescent="0.25">
      <c r="C1500" s="10"/>
      <c r="D1500" s="10"/>
      <c r="E1500" s="10"/>
      <c r="F1500" s="10"/>
      <c r="G1500" s="10"/>
      <c r="H1500" s="10"/>
      <c r="I1500" s="10"/>
      <c r="J1500" s="10"/>
    </row>
    <row r="1501" spans="3:10" x14ac:dyDescent="0.25">
      <c r="C1501" s="10"/>
      <c r="D1501" s="10"/>
      <c r="E1501" s="10"/>
      <c r="F1501" s="10"/>
      <c r="G1501" s="10"/>
      <c r="H1501" s="10"/>
      <c r="I1501" s="10"/>
      <c r="J1501" s="10"/>
    </row>
    <row r="1502" spans="3:10" x14ac:dyDescent="0.25">
      <c r="C1502" s="10"/>
      <c r="D1502" s="10"/>
      <c r="E1502" s="10"/>
      <c r="F1502" s="10"/>
      <c r="G1502" s="10"/>
      <c r="H1502" s="10"/>
      <c r="I1502" s="10"/>
      <c r="J1502" s="10"/>
    </row>
    <row r="1503" spans="3:10" x14ac:dyDescent="0.25">
      <c r="C1503" s="10"/>
      <c r="D1503" s="10"/>
      <c r="E1503" s="10"/>
      <c r="F1503" s="10"/>
      <c r="G1503" s="10"/>
      <c r="H1503" s="10"/>
      <c r="I1503" s="10"/>
      <c r="J1503" s="10"/>
    </row>
    <row r="1504" spans="3:10" x14ac:dyDescent="0.25">
      <c r="C1504" s="10"/>
      <c r="D1504" s="10"/>
      <c r="E1504" s="10"/>
      <c r="F1504" s="10"/>
      <c r="G1504" s="10"/>
      <c r="H1504" s="10"/>
      <c r="I1504" s="10"/>
      <c r="J1504" s="10"/>
    </row>
    <row r="1505" spans="3:10" x14ac:dyDescent="0.25">
      <c r="C1505" s="10"/>
      <c r="D1505" s="10"/>
      <c r="E1505" s="10"/>
      <c r="F1505" s="10"/>
      <c r="G1505" s="10"/>
      <c r="H1505" s="10"/>
      <c r="I1505" s="10"/>
      <c r="J1505" s="10"/>
    </row>
    <row r="1506" spans="3:10" x14ac:dyDescent="0.25">
      <c r="C1506" s="10"/>
      <c r="D1506" s="10"/>
      <c r="E1506" s="10"/>
      <c r="F1506" s="10"/>
      <c r="G1506" s="10"/>
      <c r="H1506" s="10"/>
      <c r="I1506" s="10"/>
      <c r="J1506" s="10"/>
    </row>
    <row r="1507" spans="3:10" x14ac:dyDescent="0.25">
      <c r="C1507" s="10"/>
      <c r="D1507" s="10"/>
      <c r="E1507" s="10"/>
      <c r="F1507" s="10"/>
      <c r="G1507" s="10"/>
      <c r="H1507" s="10"/>
      <c r="I1507" s="10"/>
      <c r="J1507" s="10"/>
    </row>
    <row r="1508" spans="3:10" x14ac:dyDescent="0.25">
      <c r="C1508" s="10"/>
      <c r="D1508" s="10"/>
      <c r="E1508" s="10"/>
      <c r="F1508" s="10"/>
      <c r="G1508" s="10"/>
      <c r="H1508" s="10"/>
      <c r="I1508" s="10"/>
      <c r="J1508" s="10"/>
    </row>
    <row r="1509" spans="3:10" x14ac:dyDescent="0.25">
      <c r="C1509" s="10"/>
      <c r="D1509" s="10"/>
      <c r="E1509" s="10"/>
      <c r="F1509" s="10"/>
      <c r="G1509" s="10"/>
      <c r="H1509" s="10"/>
      <c r="I1509" s="10"/>
      <c r="J1509" s="10"/>
    </row>
    <row r="1510" spans="3:10" x14ac:dyDescent="0.25">
      <c r="C1510" s="10"/>
      <c r="D1510" s="10"/>
      <c r="E1510" s="10"/>
      <c r="F1510" s="10"/>
      <c r="G1510" s="10"/>
      <c r="H1510" s="10"/>
      <c r="I1510" s="10"/>
      <c r="J1510" s="10"/>
    </row>
    <row r="1511" spans="3:10" x14ac:dyDescent="0.25">
      <c r="C1511" s="10"/>
      <c r="D1511" s="10"/>
      <c r="E1511" s="10"/>
      <c r="F1511" s="10"/>
      <c r="G1511" s="10"/>
      <c r="H1511" s="10"/>
      <c r="I1511" s="10"/>
      <c r="J1511" s="10"/>
    </row>
    <row r="1512" spans="3:10" x14ac:dyDescent="0.25">
      <c r="C1512" s="10"/>
      <c r="D1512" s="10"/>
      <c r="E1512" s="10"/>
      <c r="F1512" s="10"/>
      <c r="G1512" s="10"/>
      <c r="H1512" s="10"/>
      <c r="I1512" s="10"/>
      <c r="J1512" s="10"/>
    </row>
    <row r="1513" spans="3:10" x14ac:dyDescent="0.25">
      <c r="C1513" s="10"/>
      <c r="D1513" s="10"/>
      <c r="E1513" s="10"/>
      <c r="F1513" s="10"/>
      <c r="G1513" s="10"/>
      <c r="H1513" s="10"/>
      <c r="I1513" s="10"/>
      <c r="J1513" s="10"/>
    </row>
    <row r="1514" spans="3:10" x14ac:dyDescent="0.25">
      <c r="C1514" s="10"/>
      <c r="D1514" s="10"/>
      <c r="E1514" s="10"/>
      <c r="F1514" s="10"/>
      <c r="G1514" s="10"/>
      <c r="H1514" s="10"/>
      <c r="I1514" s="10"/>
      <c r="J1514" s="10"/>
    </row>
    <row r="1515" spans="3:10" x14ac:dyDescent="0.25">
      <c r="C1515" s="10"/>
      <c r="D1515" s="10"/>
      <c r="E1515" s="10"/>
      <c r="F1515" s="10"/>
      <c r="G1515" s="10"/>
      <c r="H1515" s="10"/>
      <c r="I1515" s="10"/>
      <c r="J1515" s="10"/>
    </row>
    <row r="1516" spans="3:10" x14ac:dyDescent="0.25">
      <c r="C1516" s="10"/>
      <c r="D1516" s="10"/>
      <c r="E1516" s="10"/>
      <c r="F1516" s="10"/>
      <c r="G1516" s="10"/>
      <c r="H1516" s="10"/>
      <c r="I1516" s="10"/>
      <c r="J1516" s="10"/>
    </row>
    <row r="1517" spans="3:10" x14ac:dyDescent="0.25">
      <c r="C1517" s="10"/>
      <c r="D1517" s="10"/>
      <c r="E1517" s="10"/>
      <c r="F1517" s="10"/>
      <c r="G1517" s="10"/>
      <c r="H1517" s="10"/>
      <c r="I1517" s="10"/>
      <c r="J1517" s="10"/>
    </row>
    <row r="1518" spans="3:10" x14ac:dyDescent="0.25">
      <c r="C1518" s="10"/>
      <c r="D1518" s="10"/>
      <c r="E1518" s="10"/>
      <c r="F1518" s="10"/>
      <c r="G1518" s="10"/>
      <c r="H1518" s="10"/>
      <c r="I1518" s="10"/>
      <c r="J1518" s="10"/>
    </row>
    <row r="1519" spans="3:10" x14ac:dyDescent="0.25">
      <c r="C1519" s="10"/>
      <c r="D1519" s="10"/>
      <c r="E1519" s="10"/>
      <c r="F1519" s="10"/>
      <c r="G1519" s="10"/>
      <c r="H1519" s="10"/>
      <c r="I1519" s="10"/>
      <c r="J1519" s="10"/>
    </row>
    <row r="1520" spans="3:10" x14ac:dyDescent="0.25">
      <c r="C1520" s="10"/>
      <c r="D1520" s="10"/>
      <c r="E1520" s="10"/>
      <c r="F1520" s="10"/>
      <c r="G1520" s="10"/>
      <c r="H1520" s="10"/>
      <c r="I1520" s="10"/>
      <c r="J1520" s="10"/>
    </row>
    <row r="1521" spans="3:10" x14ac:dyDescent="0.25">
      <c r="C1521" s="10"/>
      <c r="D1521" s="10"/>
      <c r="E1521" s="10"/>
      <c r="F1521" s="10"/>
      <c r="G1521" s="10"/>
      <c r="H1521" s="10"/>
      <c r="I1521" s="10"/>
      <c r="J1521" s="10"/>
    </row>
    <row r="1522" spans="3:10" x14ac:dyDescent="0.25">
      <c r="C1522" s="10"/>
      <c r="D1522" s="10"/>
      <c r="E1522" s="10"/>
      <c r="F1522" s="10"/>
      <c r="G1522" s="10"/>
      <c r="H1522" s="10"/>
      <c r="I1522" s="10"/>
      <c r="J1522" s="10"/>
    </row>
    <row r="1523" spans="3:10" x14ac:dyDescent="0.25">
      <c r="C1523" s="10"/>
      <c r="D1523" s="10"/>
      <c r="E1523" s="10"/>
      <c r="F1523" s="10"/>
      <c r="G1523" s="10"/>
      <c r="H1523" s="10"/>
      <c r="I1523" s="10"/>
      <c r="J1523" s="10"/>
    </row>
    <row r="1524" spans="3:10" x14ac:dyDescent="0.25">
      <c r="C1524" s="10"/>
      <c r="D1524" s="10"/>
      <c r="E1524" s="10"/>
      <c r="F1524" s="10"/>
      <c r="G1524" s="10"/>
      <c r="H1524" s="10"/>
      <c r="I1524" s="10"/>
      <c r="J1524" s="10"/>
    </row>
    <row r="1525" spans="3:10" x14ac:dyDescent="0.25">
      <c r="C1525" s="10"/>
      <c r="D1525" s="10"/>
      <c r="E1525" s="10"/>
      <c r="F1525" s="10"/>
      <c r="G1525" s="10"/>
      <c r="H1525" s="10"/>
      <c r="I1525" s="10"/>
      <c r="J1525" s="10"/>
    </row>
    <row r="1526" spans="3:10" x14ac:dyDescent="0.25">
      <c r="C1526" s="10"/>
      <c r="D1526" s="10"/>
      <c r="E1526" s="10"/>
      <c r="F1526" s="10"/>
      <c r="G1526" s="10"/>
      <c r="H1526" s="10"/>
      <c r="I1526" s="10"/>
      <c r="J1526" s="10"/>
    </row>
    <row r="1527" spans="3:10" x14ac:dyDescent="0.25">
      <c r="C1527" s="10"/>
      <c r="D1527" s="10"/>
      <c r="E1527" s="10"/>
      <c r="F1527" s="10"/>
      <c r="G1527" s="10"/>
      <c r="H1527" s="10"/>
      <c r="I1527" s="10"/>
      <c r="J1527" s="10"/>
    </row>
    <row r="1528" spans="3:10" x14ac:dyDescent="0.25">
      <c r="C1528" s="10"/>
      <c r="D1528" s="10"/>
      <c r="E1528" s="10"/>
      <c r="F1528" s="10"/>
      <c r="G1528" s="10"/>
      <c r="H1528" s="10"/>
      <c r="I1528" s="10"/>
      <c r="J1528" s="10"/>
    </row>
    <row r="1529" spans="3:10" x14ac:dyDescent="0.25">
      <c r="C1529" s="10"/>
      <c r="D1529" s="10"/>
      <c r="E1529" s="10"/>
      <c r="F1529" s="10"/>
      <c r="G1529" s="10"/>
      <c r="H1529" s="10"/>
      <c r="I1529" s="10"/>
      <c r="J1529" s="10"/>
    </row>
    <row r="1530" spans="3:10" x14ac:dyDescent="0.25">
      <c r="C1530" s="10"/>
      <c r="D1530" s="10"/>
      <c r="E1530" s="10"/>
      <c r="F1530" s="10"/>
      <c r="G1530" s="10"/>
      <c r="H1530" s="10"/>
      <c r="I1530" s="10"/>
      <c r="J1530" s="10"/>
    </row>
    <row r="1531" spans="3:10" x14ac:dyDescent="0.25">
      <c r="C1531" s="10"/>
      <c r="D1531" s="10"/>
      <c r="E1531" s="10"/>
      <c r="F1531" s="10"/>
      <c r="G1531" s="10"/>
      <c r="H1531" s="10"/>
      <c r="I1531" s="10"/>
      <c r="J1531" s="10"/>
    </row>
    <row r="1532" spans="3:10" x14ac:dyDescent="0.25">
      <c r="C1532" s="10"/>
      <c r="D1532" s="10"/>
      <c r="E1532" s="10"/>
      <c r="F1532" s="10"/>
      <c r="G1532" s="10"/>
      <c r="H1532" s="10"/>
      <c r="I1532" s="10"/>
      <c r="J1532" s="10"/>
    </row>
    <row r="1533" spans="3:10" x14ac:dyDescent="0.25">
      <c r="C1533" s="10"/>
      <c r="D1533" s="10"/>
      <c r="E1533" s="10"/>
      <c r="F1533" s="10"/>
      <c r="G1533" s="10"/>
      <c r="H1533" s="10"/>
      <c r="I1533" s="10"/>
      <c r="J1533" s="10"/>
    </row>
    <row r="1534" spans="3:10" x14ac:dyDescent="0.25">
      <c r="C1534" s="10"/>
      <c r="D1534" s="10"/>
      <c r="E1534" s="10"/>
      <c r="F1534" s="10"/>
      <c r="G1534" s="10"/>
      <c r="H1534" s="10"/>
      <c r="I1534" s="10"/>
      <c r="J1534" s="10"/>
    </row>
    <row r="1535" spans="3:10" x14ac:dyDescent="0.25">
      <c r="C1535" s="10"/>
      <c r="D1535" s="10"/>
      <c r="E1535" s="10"/>
      <c r="F1535" s="10"/>
      <c r="G1535" s="10"/>
      <c r="H1535" s="10"/>
      <c r="I1535" s="10"/>
      <c r="J1535" s="10"/>
    </row>
    <row r="1536" spans="3:10" x14ac:dyDescent="0.25">
      <c r="C1536" s="10"/>
      <c r="D1536" s="10"/>
      <c r="E1536" s="10"/>
      <c r="F1536" s="10"/>
      <c r="G1536" s="10"/>
      <c r="H1536" s="10"/>
      <c r="I1536" s="10"/>
      <c r="J1536" s="10"/>
    </row>
    <row r="1537" spans="3:10" x14ac:dyDescent="0.25">
      <c r="C1537" s="10"/>
      <c r="D1537" s="10"/>
      <c r="E1537" s="10"/>
      <c r="F1537" s="10"/>
      <c r="G1537" s="10"/>
      <c r="H1537" s="10"/>
      <c r="I1537" s="10"/>
      <c r="J1537" s="10"/>
    </row>
    <row r="1538" spans="3:10" x14ac:dyDescent="0.25">
      <c r="C1538" s="10"/>
      <c r="D1538" s="10"/>
      <c r="E1538" s="10"/>
      <c r="F1538" s="10"/>
      <c r="G1538" s="10"/>
      <c r="H1538" s="10"/>
      <c r="I1538" s="10"/>
      <c r="J1538" s="10"/>
    </row>
    <row r="1539" spans="3:10" x14ac:dyDescent="0.25">
      <c r="C1539" s="10"/>
      <c r="D1539" s="10"/>
      <c r="E1539" s="10"/>
      <c r="F1539" s="10"/>
      <c r="G1539" s="10"/>
      <c r="H1539" s="10"/>
      <c r="I1539" s="10"/>
      <c r="J1539" s="10"/>
    </row>
    <row r="1540" spans="3:10" x14ac:dyDescent="0.25">
      <c r="C1540" s="10"/>
      <c r="D1540" s="10"/>
      <c r="E1540" s="10"/>
      <c r="F1540" s="10"/>
      <c r="G1540" s="10"/>
      <c r="H1540" s="10"/>
      <c r="I1540" s="10"/>
      <c r="J1540" s="10"/>
    </row>
    <row r="1541" spans="3:10" x14ac:dyDescent="0.25">
      <c r="C1541" s="10"/>
      <c r="D1541" s="10"/>
      <c r="E1541" s="10"/>
      <c r="F1541" s="10"/>
      <c r="G1541" s="10"/>
      <c r="H1541" s="10"/>
      <c r="I1541" s="10"/>
      <c r="J1541" s="10"/>
    </row>
    <row r="1542" spans="3:10" x14ac:dyDescent="0.25">
      <c r="C1542" s="10"/>
      <c r="D1542" s="10"/>
      <c r="E1542" s="10"/>
      <c r="F1542" s="10"/>
      <c r="G1542" s="10"/>
      <c r="H1542" s="10"/>
      <c r="I1542" s="10"/>
      <c r="J1542" s="10"/>
    </row>
    <row r="1543" spans="3:10" x14ac:dyDescent="0.25">
      <c r="C1543" s="10"/>
      <c r="D1543" s="10"/>
      <c r="E1543" s="10"/>
      <c r="F1543" s="10"/>
      <c r="G1543" s="10"/>
      <c r="H1543" s="10"/>
      <c r="I1543" s="10"/>
      <c r="J1543" s="10"/>
    </row>
    <row r="1544" spans="3:10" x14ac:dyDescent="0.25">
      <c r="C1544" s="10"/>
      <c r="D1544" s="10"/>
      <c r="E1544" s="10"/>
      <c r="F1544" s="10"/>
      <c r="G1544" s="10"/>
      <c r="H1544" s="10"/>
      <c r="I1544" s="10"/>
      <c r="J1544" s="10"/>
    </row>
    <row r="1545" spans="3:10" x14ac:dyDescent="0.25">
      <c r="C1545" s="10"/>
      <c r="D1545" s="10"/>
      <c r="E1545" s="10"/>
      <c r="F1545" s="10"/>
      <c r="G1545" s="10"/>
      <c r="H1545" s="10"/>
      <c r="I1545" s="10"/>
      <c r="J1545" s="10"/>
    </row>
    <row r="1546" spans="3:10" x14ac:dyDescent="0.25">
      <c r="C1546" s="10"/>
      <c r="D1546" s="10"/>
      <c r="E1546" s="10"/>
      <c r="F1546" s="10"/>
      <c r="G1546" s="10"/>
      <c r="H1546" s="10"/>
      <c r="I1546" s="10"/>
      <c r="J1546" s="10"/>
    </row>
    <row r="1547" spans="3:10" x14ac:dyDescent="0.25">
      <c r="C1547" s="10"/>
      <c r="D1547" s="10"/>
      <c r="E1547" s="10"/>
      <c r="F1547" s="10"/>
      <c r="G1547" s="10"/>
      <c r="H1547" s="10"/>
      <c r="I1547" s="10"/>
      <c r="J1547" s="10"/>
    </row>
    <row r="1548" spans="3:10" x14ac:dyDescent="0.25">
      <c r="C1548" s="10"/>
      <c r="D1548" s="10"/>
      <c r="E1548" s="10"/>
      <c r="F1548" s="10"/>
      <c r="G1548" s="10"/>
      <c r="H1548" s="10"/>
      <c r="I1548" s="10"/>
      <c r="J1548" s="10"/>
    </row>
    <row r="1549" spans="3:10" x14ac:dyDescent="0.25">
      <c r="C1549" s="10"/>
      <c r="D1549" s="10"/>
      <c r="E1549" s="10"/>
      <c r="F1549" s="10"/>
      <c r="G1549" s="10"/>
      <c r="H1549" s="10"/>
      <c r="I1549" s="10"/>
      <c r="J1549" s="10"/>
    </row>
    <row r="1550" spans="3:10" x14ac:dyDescent="0.25">
      <c r="C1550" s="10"/>
      <c r="D1550" s="10"/>
      <c r="E1550" s="10"/>
      <c r="F1550" s="10"/>
      <c r="G1550" s="10"/>
      <c r="H1550" s="10"/>
      <c r="I1550" s="10"/>
      <c r="J1550" s="10"/>
    </row>
    <row r="1551" spans="3:10" x14ac:dyDescent="0.25">
      <c r="C1551" s="10"/>
      <c r="D1551" s="10"/>
      <c r="E1551" s="10"/>
      <c r="F1551" s="10"/>
      <c r="G1551" s="10"/>
      <c r="H1551" s="10"/>
      <c r="I1551" s="10"/>
      <c r="J1551" s="10"/>
    </row>
    <row r="1552" spans="3:10" x14ac:dyDescent="0.25">
      <c r="C1552" s="10"/>
      <c r="D1552" s="10"/>
      <c r="E1552" s="10"/>
      <c r="F1552" s="10"/>
      <c r="G1552" s="10"/>
      <c r="H1552" s="10"/>
      <c r="I1552" s="10"/>
      <c r="J1552" s="10"/>
    </row>
    <row r="1553" spans="3:10" x14ac:dyDescent="0.25">
      <c r="C1553" s="10"/>
      <c r="D1553" s="10"/>
      <c r="E1553" s="10"/>
      <c r="F1553" s="10"/>
      <c r="G1553" s="10"/>
      <c r="H1553" s="10"/>
      <c r="I1553" s="10"/>
      <c r="J1553" s="10"/>
    </row>
    <row r="1554" spans="3:10" x14ac:dyDescent="0.25">
      <c r="C1554" s="10"/>
      <c r="D1554" s="10"/>
      <c r="E1554" s="10"/>
      <c r="F1554" s="10"/>
      <c r="G1554" s="10"/>
      <c r="H1554" s="10"/>
      <c r="I1554" s="10"/>
      <c r="J1554" s="10"/>
    </row>
    <row r="1555" spans="3:10" x14ac:dyDescent="0.25">
      <c r="C1555" s="10"/>
      <c r="D1555" s="10"/>
      <c r="E1555" s="10"/>
      <c r="F1555" s="10"/>
      <c r="G1555" s="10"/>
      <c r="H1555" s="10"/>
      <c r="I1555" s="10"/>
      <c r="J1555" s="10"/>
    </row>
    <row r="1556" spans="3:10" x14ac:dyDescent="0.25">
      <c r="C1556" s="10"/>
      <c r="D1556" s="10"/>
      <c r="E1556" s="10"/>
      <c r="F1556" s="10"/>
      <c r="G1556" s="10"/>
      <c r="H1556" s="10"/>
      <c r="I1556" s="10"/>
      <c r="J1556" s="10"/>
    </row>
    <row r="1557" spans="3:10" x14ac:dyDescent="0.25">
      <c r="C1557" s="10"/>
      <c r="D1557" s="10"/>
      <c r="E1557" s="10"/>
      <c r="F1557" s="10"/>
      <c r="G1557" s="10"/>
      <c r="H1557" s="10"/>
      <c r="I1557" s="10"/>
      <c r="J1557" s="10"/>
    </row>
    <row r="1558" spans="3:10" x14ac:dyDescent="0.25">
      <c r="C1558" s="10"/>
      <c r="D1558" s="10"/>
      <c r="E1558" s="10"/>
      <c r="F1558" s="10"/>
      <c r="G1558" s="10"/>
      <c r="H1558" s="10"/>
      <c r="I1558" s="10"/>
      <c r="J1558" s="10"/>
    </row>
    <row r="1559" spans="3:10" x14ac:dyDescent="0.25">
      <c r="C1559" s="10"/>
      <c r="D1559" s="10"/>
      <c r="E1559" s="10"/>
      <c r="F1559" s="10"/>
      <c r="G1559" s="10"/>
      <c r="H1559" s="10"/>
      <c r="I1559" s="10"/>
      <c r="J1559" s="10"/>
    </row>
    <row r="1560" spans="3:10" x14ac:dyDescent="0.25">
      <c r="C1560" s="10"/>
      <c r="D1560" s="10"/>
      <c r="E1560" s="10"/>
      <c r="F1560" s="10"/>
      <c r="G1560" s="10"/>
      <c r="H1560" s="10"/>
      <c r="I1560" s="10"/>
      <c r="J1560" s="10"/>
    </row>
    <row r="1561" spans="3:10" x14ac:dyDescent="0.25">
      <c r="C1561" s="10"/>
      <c r="D1561" s="10"/>
      <c r="E1561" s="10"/>
      <c r="F1561" s="10"/>
      <c r="G1561" s="10"/>
      <c r="H1561" s="10"/>
      <c r="I1561" s="10"/>
      <c r="J1561" s="10"/>
    </row>
    <row r="1562" spans="3:10" x14ac:dyDescent="0.25">
      <c r="C1562" s="10"/>
      <c r="D1562" s="10"/>
      <c r="E1562" s="10"/>
      <c r="F1562" s="10"/>
      <c r="G1562" s="10"/>
      <c r="H1562" s="10"/>
      <c r="I1562" s="10"/>
      <c r="J1562" s="10"/>
    </row>
    <row r="1563" spans="3:10" x14ac:dyDescent="0.25">
      <c r="C1563" s="10"/>
      <c r="D1563" s="10"/>
      <c r="E1563" s="10"/>
      <c r="F1563" s="10"/>
      <c r="G1563" s="10"/>
      <c r="H1563" s="10"/>
      <c r="I1563" s="10"/>
      <c r="J1563" s="10"/>
    </row>
    <row r="1564" spans="3:10" x14ac:dyDescent="0.25">
      <c r="C1564" s="10"/>
      <c r="D1564" s="10"/>
      <c r="E1564" s="10"/>
      <c r="F1564" s="10"/>
      <c r="G1564" s="10"/>
      <c r="H1564" s="10"/>
      <c r="I1564" s="10"/>
      <c r="J1564" s="10"/>
    </row>
    <row r="1565" spans="3:10" x14ac:dyDescent="0.25">
      <c r="C1565" s="10"/>
      <c r="D1565" s="10"/>
      <c r="E1565" s="10"/>
      <c r="F1565" s="10"/>
      <c r="G1565" s="10"/>
      <c r="H1565" s="10"/>
      <c r="I1565" s="10"/>
      <c r="J1565" s="10"/>
    </row>
    <row r="1566" spans="3:10" x14ac:dyDescent="0.25">
      <c r="C1566" s="10"/>
      <c r="D1566" s="10"/>
      <c r="E1566" s="10"/>
      <c r="F1566" s="10"/>
      <c r="G1566" s="10"/>
      <c r="H1566" s="10"/>
      <c r="I1566" s="10"/>
      <c r="J1566" s="10"/>
    </row>
    <row r="1567" spans="3:10" x14ac:dyDescent="0.25">
      <c r="C1567" s="10"/>
      <c r="D1567" s="10"/>
      <c r="E1567" s="10"/>
      <c r="F1567" s="10"/>
      <c r="G1567" s="10"/>
      <c r="H1567" s="10"/>
      <c r="I1567" s="10"/>
      <c r="J1567" s="10"/>
    </row>
    <row r="1568" spans="3:10" x14ac:dyDescent="0.25">
      <c r="C1568" s="10"/>
      <c r="D1568" s="10"/>
      <c r="E1568" s="10"/>
      <c r="F1568" s="10"/>
      <c r="G1568" s="10"/>
      <c r="H1568" s="10"/>
      <c r="I1568" s="10"/>
      <c r="J1568" s="10"/>
    </row>
    <row r="1569" spans="3:10" x14ac:dyDescent="0.25">
      <c r="C1569" s="10"/>
      <c r="D1569" s="10"/>
      <c r="E1569" s="10"/>
      <c r="F1569" s="10"/>
      <c r="G1569" s="10"/>
      <c r="H1569" s="10"/>
      <c r="I1569" s="10"/>
      <c r="J1569" s="10"/>
    </row>
    <row r="1570" spans="3:10" x14ac:dyDescent="0.25">
      <c r="C1570" s="10"/>
      <c r="D1570" s="10"/>
      <c r="E1570" s="10"/>
      <c r="F1570" s="10"/>
      <c r="G1570" s="10"/>
      <c r="H1570" s="10"/>
      <c r="I1570" s="10"/>
      <c r="J1570" s="10"/>
    </row>
    <row r="1571" spans="3:10" x14ac:dyDescent="0.25">
      <c r="C1571" s="10"/>
      <c r="D1571" s="10"/>
      <c r="E1571" s="10"/>
      <c r="F1571" s="10"/>
      <c r="G1571" s="10"/>
      <c r="H1571" s="10"/>
      <c r="I1571" s="10"/>
      <c r="J1571" s="10"/>
    </row>
    <row r="1572" spans="3:10" x14ac:dyDescent="0.25">
      <c r="C1572" s="10"/>
      <c r="D1572" s="10"/>
      <c r="E1572" s="10"/>
      <c r="F1572" s="10"/>
      <c r="G1572" s="10"/>
      <c r="H1572" s="10"/>
      <c r="I1572" s="10"/>
      <c r="J1572" s="10"/>
    </row>
    <row r="1573" spans="3:10" x14ac:dyDescent="0.25">
      <c r="C1573" s="10"/>
      <c r="D1573" s="10"/>
      <c r="E1573" s="10"/>
      <c r="F1573" s="10"/>
      <c r="G1573" s="10"/>
      <c r="H1573" s="10"/>
      <c r="I1573" s="10"/>
      <c r="J1573" s="10"/>
    </row>
    <row r="1574" spans="3:10" x14ac:dyDescent="0.25">
      <c r="C1574" s="10"/>
      <c r="D1574" s="10"/>
      <c r="E1574" s="10"/>
      <c r="F1574" s="10"/>
      <c r="G1574" s="10"/>
      <c r="H1574" s="10"/>
      <c r="I1574" s="10"/>
      <c r="J1574" s="10"/>
    </row>
    <row r="1575" spans="3:10" x14ac:dyDescent="0.25">
      <c r="C1575" s="10"/>
      <c r="D1575" s="10"/>
      <c r="E1575" s="10"/>
      <c r="F1575" s="10"/>
      <c r="G1575" s="10"/>
      <c r="H1575" s="10"/>
      <c r="I1575" s="10"/>
      <c r="J1575" s="10"/>
    </row>
    <row r="1576" spans="3:10" x14ac:dyDescent="0.25">
      <c r="C1576" s="10"/>
      <c r="D1576" s="10"/>
      <c r="E1576" s="10"/>
      <c r="F1576" s="10"/>
      <c r="G1576" s="10"/>
      <c r="H1576" s="10"/>
      <c r="I1576" s="10"/>
      <c r="J1576" s="10"/>
    </row>
    <row r="1577" spans="3:10" x14ac:dyDescent="0.25">
      <c r="C1577" s="10"/>
      <c r="D1577" s="10"/>
      <c r="E1577" s="10"/>
      <c r="F1577" s="10"/>
      <c r="G1577" s="10"/>
      <c r="H1577" s="10"/>
      <c r="I1577" s="10"/>
      <c r="J1577" s="10"/>
    </row>
    <row r="1578" spans="3:10" x14ac:dyDescent="0.25">
      <c r="C1578" s="10"/>
      <c r="D1578" s="10"/>
      <c r="E1578" s="10"/>
      <c r="F1578" s="10"/>
      <c r="G1578" s="10"/>
      <c r="H1578" s="10"/>
      <c r="I1578" s="10"/>
      <c r="J1578" s="10"/>
    </row>
    <row r="1579" spans="3:10" x14ac:dyDescent="0.25">
      <c r="C1579" s="10"/>
      <c r="D1579" s="10"/>
      <c r="E1579" s="10"/>
      <c r="F1579" s="10"/>
      <c r="G1579" s="10"/>
      <c r="H1579" s="10"/>
      <c r="I1579" s="10"/>
      <c r="J1579" s="10"/>
    </row>
    <row r="1580" spans="3:10" x14ac:dyDescent="0.25">
      <c r="C1580" s="10"/>
      <c r="D1580" s="10"/>
      <c r="E1580" s="10"/>
      <c r="F1580" s="10"/>
      <c r="G1580" s="10"/>
      <c r="H1580" s="10"/>
      <c r="I1580" s="10"/>
      <c r="J1580" s="10"/>
    </row>
    <row r="1581" spans="3:10" x14ac:dyDescent="0.25">
      <c r="C1581" s="10"/>
      <c r="D1581" s="10"/>
      <c r="E1581" s="10"/>
      <c r="F1581" s="10"/>
      <c r="G1581" s="10"/>
      <c r="H1581" s="10"/>
      <c r="I1581" s="10"/>
      <c r="J1581" s="10"/>
    </row>
    <row r="1582" spans="3:10" x14ac:dyDescent="0.25">
      <c r="C1582" s="10"/>
      <c r="D1582" s="10"/>
      <c r="E1582" s="10"/>
      <c r="F1582" s="10"/>
      <c r="G1582" s="10"/>
      <c r="H1582" s="10"/>
      <c r="I1582" s="10"/>
      <c r="J1582" s="10"/>
    </row>
    <row r="1583" spans="3:10" x14ac:dyDescent="0.25">
      <c r="C1583" s="10"/>
      <c r="D1583" s="10"/>
      <c r="E1583" s="10"/>
      <c r="F1583" s="10"/>
      <c r="G1583" s="10"/>
      <c r="H1583" s="10"/>
      <c r="I1583" s="10"/>
      <c r="J1583" s="10"/>
    </row>
    <row r="1584" spans="3:10" x14ac:dyDescent="0.25">
      <c r="C1584" s="10"/>
      <c r="D1584" s="10"/>
      <c r="E1584" s="10"/>
      <c r="F1584" s="10"/>
      <c r="G1584" s="10"/>
      <c r="H1584" s="10"/>
      <c r="I1584" s="10"/>
      <c r="J1584" s="10"/>
    </row>
    <row r="1585" spans="3:10" x14ac:dyDescent="0.25">
      <c r="C1585" s="10"/>
      <c r="D1585" s="10"/>
      <c r="E1585" s="10"/>
      <c r="F1585" s="10"/>
      <c r="G1585" s="10"/>
      <c r="H1585" s="10"/>
      <c r="I1585" s="10"/>
      <c r="J1585" s="10"/>
    </row>
    <row r="1586" spans="3:10" x14ac:dyDescent="0.25">
      <c r="C1586" s="10"/>
      <c r="D1586" s="10"/>
      <c r="E1586" s="10"/>
      <c r="F1586" s="10"/>
      <c r="G1586" s="10"/>
      <c r="H1586" s="10"/>
      <c r="I1586" s="10"/>
      <c r="J1586" s="10"/>
    </row>
    <row r="1587" spans="3:10" x14ac:dyDescent="0.25">
      <c r="C1587" s="10"/>
      <c r="D1587" s="10"/>
      <c r="E1587" s="10"/>
      <c r="F1587" s="10"/>
      <c r="G1587" s="10"/>
      <c r="H1587" s="10"/>
      <c r="I1587" s="10"/>
      <c r="J1587" s="10"/>
    </row>
    <row r="1588" spans="3:10" x14ac:dyDescent="0.25">
      <c r="C1588" s="10"/>
      <c r="D1588" s="10"/>
      <c r="E1588" s="10"/>
      <c r="F1588" s="10"/>
      <c r="G1588" s="10"/>
      <c r="H1588" s="10"/>
      <c r="I1588" s="10"/>
      <c r="J1588" s="10"/>
    </row>
    <row r="1589" spans="3:10" x14ac:dyDescent="0.25">
      <c r="C1589" s="10"/>
      <c r="D1589" s="10"/>
      <c r="E1589" s="10"/>
      <c r="F1589" s="10"/>
      <c r="G1589" s="10"/>
      <c r="H1589" s="10"/>
      <c r="I1589" s="10"/>
      <c r="J1589" s="10"/>
    </row>
    <row r="1590" spans="3:10" x14ac:dyDescent="0.25">
      <c r="C1590" s="10"/>
      <c r="D1590" s="10"/>
      <c r="E1590" s="10"/>
      <c r="F1590" s="10"/>
      <c r="G1590" s="10"/>
      <c r="H1590" s="10"/>
      <c r="I1590" s="10"/>
      <c r="J1590" s="10"/>
    </row>
    <row r="1591" spans="3:10" x14ac:dyDescent="0.25">
      <c r="C1591" s="10"/>
      <c r="D1591" s="10"/>
      <c r="E1591" s="10"/>
      <c r="F1591" s="10"/>
      <c r="G1591" s="10"/>
      <c r="H1591" s="10"/>
      <c r="I1591" s="10"/>
      <c r="J1591" s="10"/>
    </row>
    <row r="1592" spans="3:10" x14ac:dyDescent="0.25">
      <c r="C1592" s="10"/>
      <c r="D1592" s="10"/>
      <c r="E1592" s="10"/>
      <c r="F1592" s="10"/>
      <c r="G1592" s="10"/>
      <c r="H1592" s="10"/>
      <c r="I1592" s="10"/>
      <c r="J1592" s="10"/>
    </row>
    <row r="1593" spans="3:10" x14ac:dyDescent="0.25">
      <c r="C1593" s="10"/>
      <c r="D1593" s="10"/>
      <c r="E1593" s="10"/>
      <c r="F1593" s="10"/>
      <c r="G1593" s="10"/>
      <c r="H1593" s="10"/>
      <c r="I1593" s="10"/>
      <c r="J1593" s="10"/>
    </row>
    <row r="1594" spans="3:10" x14ac:dyDescent="0.25">
      <c r="C1594" s="10"/>
      <c r="D1594" s="10"/>
      <c r="E1594" s="10"/>
      <c r="F1594" s="10"/>
      <c r="G1594" s="10"/>
      <c r="H1594" s="10"/>
      <c r="I1594" s="10"/>
      <c r="J1594" s="10"/>
    </row>
    <row r="1595" spans="3:10" x14ac:dyDescent="0.25">
      <c r="C1595" s="10"/>
      <c r="D1595" s="10"/>
      <c r="E1595" s="10"/>
      <c r="F1595" s="10"/>
      <c r="G1595" s="10"/>
      <c r="H1595" s="10"/>
      <c r="I1595" s="10"/>
      <c r="J1595" s="10"/>
    </row>
    <row r="1596" spans="3:10" x14ac:dyDescent="0.25">
      <c r="C1596" s="10"/>
      <c r="D1596" s="10"/>
      <c r="E1596" s="10"/>
      <c r="F1596" s="10"/>
      <c r="G1596" s="10"/>
      <c r="H1596" s="10"/>
      <c r="I1596" s="10"/>
      <c r="J1596" s="10"/>
    </row>
    <row r="1597" spans="3:10" x14ac:dyDescent="0.25">
      <c r="C1597" s="10"/>
      <c r="D1597" s="10"/>
      <c r="E1597" s="10"/>
      <c r="F1597" s="10"/>
      <c r="G1597" s="10"/>
      <c r="H1597" s="10"/>
      <c r="I1597" s="10"/>
      <c r="J1597" s="10"/>
    </row>
    <row r="1598" spans="3:10" x14ac:dyDescent="0.25">
      <c r="C1598" s="10"/>
      <c r="D1598" s="10"/>
      <c r="E1598" s="10"/>
      <c r="F1598" s="10"/>
      <c r="G1598" s="10"/>
      <c r="H1598" s="10"/>
      <c r="I1598" s="10"/>
      <c r="J1598" s="10"/>
    </row>
    <row r="1599" spans="3:10" x14ac:dyDescent="0.25">
      <c r="C1599" s="10"/>
      <c r="D1599" s="10"/>
      <c r="E1599" s="10"/>
      <c r="F1599" s="10"/>
      <c r="G1599" s="10"/>
      <c r="H1599" s="10"/>
      <c r="I1599" s="10"/>
      <c r="J1599" s="10"/>
    </row>
    <row r="1600" spans="3:10" x14ac:dyDescent="0.25">
      <c r="C1600" s="10"/>
      <c r="D1600" s="10"/>
      <c r="E1600" s="10"/>
      <c r="F1600" s="10"/>
      <c r="G1600" s="10"/>
      <c r="H1600" s="10"/>
      <c r="I1600" s="10"/>
      <c r="J1600" s="10"/>
    </row>
    <row r="1601" spans="3:10" x14ac:dyDescent="0.25">
      <c r="C1601" s="10"/>
      <c r="D1601" s="10"/>
      <c r="E1601" s="10"/>
      <c r="F1601" s="10"/>
      <c r="G1601" s="10"/>
      <c r="H1601" s="10"/>
      <c r="I1601" s="10"/>
      <c r="J1601" s="10"/>
    </row>
    <row r="1602" spans="3:10" x14ac:dyDescent="0.25">
      <c r="C1602" s="10"/>
      <c r="D1602" s="10"/>
      <c r="E1602" s="10"/>
      <c r="F1602" s="10"/>
      <c r="G1602" s="10"/>
      <c r="H1602" s="10"/>
      <c r="I1602" s="10"/>
      <c r="J1602" s="10"/>
    </row>
    <row r="1603" spans="3:10" x14ac:dyDescent="0.25">
      <c r="C1603" s="10"/>
      <c r="D1603" s="10"/>
      <c r="E1603" s="10"/>
      <c r="F1603" s="10"/>
      <c r="G1603" s="10"/>
      <c r="H1603" s="10"/>
      <c r="I1603" s="10"/>
      <c r="J1603" s="10"/>
    </row>
    <row r="1604" spans="3:10" x14ac:dyDescent="0.25">
      <c r="C1604" s="10"/>
      <c r="D1604" s="10"/>
      <c r="E1604" s="10"/>
      <c r="F1604" s="10"/>
      <c r="G1604" s="10"/>
      <c r="H1604" s="10"/>
      <c r="I1604" s="10"/>
      <c r="J1604" s="10"/>
    </row>
    <row r="1605" spans="3:10" x14ac:dyDescent="0.25">
      <c r="C1605" s="10"/>
      <c r="D1605" s="10"/>
      <c r="E1605" s="10"/>
      <c r="F1605" s="10"/>
      <c r="G1605" s="10"/>
      <c r="H1605" s="10"/>
      <c r="I1605" s="10"/>
      <c r="J1605" s="10"/>
    </row>
    <row r="1606" spans="3:10" x14ac:dyDescent="0.25">
      <c r="C1606" s="10"/>
      <c r="D1606" s="10"/>
      <c r="E1606" s="10"/>
      <c r="F1606" s="10"/>
      <c r="G1606" s="10"/>
      <c r="H1606" s="10"/>
      <c r="I1606" s="10"/>
      <c r="J1606" s="10"/>
    </row>
    <row r="1607" spans="3:10" x14ac:dyDescent="0.25">
      <c r="C1607" s="10"/>
      <c r="D1607" s="10"/>
      <c r="E1607" s="10"/>
      <c r="F1607" s="10"/>
      <c r="G1607" s="10"/>
      <c r="H1607" s="10"/>
      <c r="I1607" s="10"/>
      <c r="J1607" s="10"/>
    </row>
    <row r="1608" spans="3:10" x14ac:dyDescent="0.25">
      <c r="C1608" s="10"/>
      <c r="D1608" s="10"/>
      <c r="E1608" s="10"/>
      <c r="F1608" s="10"/>
      <c r="G1608" s="10"/>
      <c r="H1608" s="10"/>
      <c r="I1608" s="10"/>
      <c r="J1608" s="10"/>
    </row>
    <row r="1609" spans="3:10" x14ac:dyDescent="0.25">
      <c r="C1609" s="10"/>
      <c r="D1609" s="10"/>
      <c r="E1609" s="10"/>
      <c r="F1609" s="10"/>
      <c r="G1609" s="10"/>
      <c r="H1609" s="10"/>
      <c r="I1609" s="10"/>
      <c r="J1609" s="10"/>
    </row>
    <row r="1610" spans="3:10" x14ac:dyDescent="0.25">
      <c r="C1610" s="10"/>
      <c r="D1610" s="10"/>
      <c r="E1610" s="10"/>
      <c r="F1610" s="10"/>
      <c r="G1610" s="10"/>
      <c r="H1610" s="10"/>
      <c r="I1610" s="10"/>
      <c r="J1610" s="10"/>
    </row>
    <row r="1611" spans="3:10" x14ac:dyDescent="0.25">
      <c r="C1611" s="10"/>
      <c r="D1611" s="10"/>
      <c r="E1611" s="10"/>
      <c r="F1611" s="10"/>
      <c r="G1611" s="10"/>
      <c r="H1611" s="10"/>
      <c r="I1611" s="10"/>
      <c r="J1611" s="10"/>
    </row>
    <row r="1612" spans="3:10" x14ac:dyDescent="0.25">
      <c r="C1612" s="10"/>
      <c r="D1612" s="10"/>
      <c r="E1612" s="10"/>
      <c r="F1612" s="10"/>
      <c r="G1612" s="10"/>
      <c r="H1612" s="10"/>
      <c r="I1612" s="10"/>
      <c r="J1612" s="10"/>
    </row>
    <row r="1613" spans="3:10" x14ac:dyDescent="0.25">
      <c r="C1613" s="10"/>
      <c r="D1613" s="10"/>
      <c r="E1613" s="10"/>
      <c r="F1613" s="10"/>
      <c r="G1613" s="10"/>
      <c r="H1613" s="10"/>
      <c r="I1613" s="10"/>
      <c r="J1613" s="10"/>
    </row>
    <row r="1614" spans="3:10" x14ac:dyDescent="0.25">
      <c r="C1614" s="10"/>
      <c r="D1614" s="10"/>
      <c r="E1614" s="10"/>
      <c r="F1614" s="10"/>
      <c r="G1614" s="10"/>
      <c r="H1614" s="10"/>
      <c r="I1614" s="10"/>
      <c r="J1614" s="10"/>
    </row>
    <row r="1615" spans="3:10" x14ac:dyDescent="0.25">
      <c r="C1615" s="10"/>
      <c r="D1615" s="10"/>
      <c r="E1615" s="10"/>
      <c r="F1615" s="10"/>
      <c r="G1615" s="10"/>
      <c r="H1615" s="10"/>
      <c r="I1615" s="10"/>
      <c r="J1615" s="10"/>
    </row>
    <row r="1616" spans="3:10" x14ac:dyDescent="0.25">
      <c r="C1616" s="10"/>
      <c r="D1616" s="10"/>
      <c r="E1616" s="10"/>
      <c r="F1616" s="10"/>
      <c r="G1616" s="10"/>
      <c r="H1616" s="10"/>
      <c r="I1616" s="10"/>
      <c r="J1616" s="10"/>
    </row>
    <row r="1617" spans="3:10" x14ac:dyDescent="0.25">
      <c r="C1617" s="10"/>
      <c r="D1617" s="10"/>
      <c r="E1617" s="10"/>
      <c r="F1617" s="10"/>
      <c r="G1617" s="10"/>
      <c r="H1617" s="10"/>
      <c r="I1617" s="10"/>
      <c r="J1617" s="10"/>
    </row>
    <row r="1618" spans="3:10" x14ac:dyDescent="0.25">
      <c r="C1618" s="10"/>
      <c r="D1618" s="10"/>
      <c r="E1618" s="10"/>
      <c r="F1618" s="10"/>
      <c r="G1618" s="10"/>
      <c r="H1618" s="10"/>
      <c r="I1618" s="10"/>
      <c r="J1618" s="10"/>
    </row>
    <row r="1619" spans="3:10" x14ac:dyDescent="0.25">
      <c r="C1619" s="10"/>
      <c r="D1619" s="10"/>
      <c r="E1619" s="10"/>
      <c r="F1619" s="10"/>
      <c r="G1619" s="10"/>
      <c r="H1619" s="10"/>
      <c r="I1619" s="10"/>
      <c r="J1619" s="10"/>
    </row>
    <row r="1620" spans="3:10" x14ac:dyDescent="0.25">
      <c r="C1620" s="10"/>
      <c r="D1620" s="10"/>
      <c r="E1620" s="10"/>
      <c r="F1620" s="10"/>
      <c r="G1620" s="10"/>
      <c r="H1620" s="10"/>
      <c r="I1620" s="10"/>
      <c r="J1620" s="10"/>
    </row>
    <row r="1621" spans="3:10" x14ac:dyDescent="0.25">
      <c r="C1621" s="10"/>
      <c r="D1621" s="10"/>
      <c r="E1621" s="10"/>
      <c r="F1621" s="10"/>
      <c r="G1621" s="10"/>
      <c r="H1621" s="10"/>
      <c r="I1621" s="10"/>
      <c r="J1621" s="10"/>
    </row>
    <row r="1622" spans="3:10" x14ac:dyDescent="0.25">
      <c r="C1622" s="10"/>
      <c r="D1622" s="10"/>
      <c r="E1622" s="10"/>
      <c r="F1622" s="10"/>
      <c r="G1622" s="10"/>
      <c r="H1622" s="10"/>
      <c r="I1622" s="10"/>
      <c r="J1622" s="10"/>
    </row>
    <row r="1623" spans="3:10" x14ac:dyDescent="0.25">
      <c r="C1623" s="10"/>
      <c r="D1623" s="10"/>
      <c r="E1623" s="10"/>
      <c r="F1623" s="10"/>
      <c r="G1623" s="10"/>
      <c r="H1623" s="10"/>
      <c r="I1623" s="10"/>
      <c r="J1623" s="10"/>
    </row>
    <row r="1624" spans="3:10" x14ac:dyDescent="0.25">
      <c r="C1624" s="10"/>
      <c r="D1624" s="10"/>
      <c r="E1624" s="10"/>
      <c r="F1624" s="10"/>
      <c r="G1624" s="10"/>
      <c r="H1624" s="10"/>
      <c r="I1624" s="10"/>
      <c r="J1624" s="10"/>
    </row>
    <row r="1625" spans="3:10" x14ac:dyDescent="0.25">
      <c r="C1625" s="10"/>
      <c r="D1625" s="10"/>
      <c r="E1625" s="10"/>
      <c r="F1625" s="10"/>
      <c r="G1625" s="10"/>
      <c r="H1625" s="10"/>
      <c r="I1625" s="10"/>
      <c r="J1625" s="10"/>
    </row>
    <row r="1626" spans="3:10" x14ac:dyDescent="0.25">
      <c r="C1626" s="10"/>
      <c r="D1626" s="10"/>
      <c r="E1626" s="10"/>
      <c r="F1626" s="10"/>
      <c r="G1626" s="10"/>
      <c r="H1626" s="10"/>
      <c r="I1626" s="10"/>
      <c r="J1626" s="10"/>
    </row>
    <row r="1627" spans="3:10" x14ac:dyDescent="0.25">
      <c r="C1627" s="10"/>
      <c r="D1627" s="10"/>
      <c r="E1627" s="10"/>
      <c r="F1627" s="10"/>
      <c r="G1627" s="10"/>
      <c r="H1627" s="10"/>
      <c r="I1627" s="10"/>
      <c r="J1627" s="10"/>
    </row>
    <row r="1628" spans="3:10" x14ac:dyDescent="0.25">
      <c r="C1628" s="10"/>
      <c r="D1628" s="10"/>
      <c r="E1628" s="10"/>
      <c r="F1628" s="10"/>
      <c r="G1628" s="10"/>
      <c r="H1628" s="10"/>
      <c r="I1628" s="10"/>
      <c r="J1628" s="10"/>
    </row>
    <row r="1629" spans="3:10" x14ac:dyDescent="0.25">
      <c r="C1629" s="10"/>
      <c r="D1629" s="10"/>
      <c r="E1629" s="10"/>
      <c r="F1629" s="10"/>
      <c r="G1629" s="10"/>
      <c r="H1629" s="10"/>
      <c r="I1629" s="10"/>
      <c r="J1629" s="10"/>
    </row>
    <row r="1630" spans="3:10" x14ac:dyDescent="0.25">
      <c r="C1630" s="10"/>
      <c r="D1630" s="10"/>
      <c r="E1630" s="10"/>
      <c r="F1630" s="10"/>
      <c r="G1630" s="10"/>
      <c r="H1630" s="10"/>
      <c r="I1630" s="10"/>
      <c r="J1630" s="10"/>
    </row>
    <row r="1631" spans="3:10" x14ac:dyDescent="0.25">
      <c r="C1631" s="10"/>
      <c r="D1631" s="10"/>
      <c r="E1631" s="10"/>
      <c r="F1631" s="10"/>
      <c r="G1631" s="10"/>
      <c r="H1631" s="10"/>
      <c r="I1631" s="10"/>
      <c r="J1631" s="10"/>
    </row>
    <row r="1632" spans="3:10" x14ac:dyDescent="0.25">
      <c r="C1632" s="10"/>
      <c r="D1632" s="10"/>
      <c r="E1632" s="10"/>
      <c r="F1632" s="10"/>
      <c r="G1632" s="10"/>
      <c r="H1632" s="10"/>
      <c r="I1632" s="10"/>
      <c r="J1632" s="10"/>
    </row>
    <row r="1633" spans="3:10" x14ac:dyDescent="0.25">
      <c r="C1633" s="10"/>
      <c r="D1633" s="10"/>
      <c r="E1633" s="10"/>
      <c r="F1633" s="10"/>
      <c r="G1633" s="10"/>
      <c r="H1633" s="10"/>
      <c r="I1633" s="10"/>
      <c r="J1633" s="10"/>
    </row>
    <row r="1634" spans="3:10" x14ac:dyDescent="0.25">
      <c r="C1634" s="10"/>
      <c r="D1634" s="10"/>
      <c r="E1634" s="10"/>
      <c r="F1634" s="10"/>
      <c r="G1634" s="10"/>
      <c r="H1634" s="10"/>
      <c r="I1634" s="10"/>
      <c r="J1634" s="10"/>
    </row>
    <row r="1635" spans="3:10" x14ac:dyDescent="0.25">
      <c r="C1635" s="10"/>
      <c r="D1635" s="10"/>
      <c r="E1635" s="10"/>
      <c r="F1635" s="10"/>
      <c r="G1635" s="10"/>
      <c r="H1635" s="10"/>
      <c r="I1635" s="10"/>
      <c r="J1635" s="10"/>
    </row>
    <row r="1636" spans="3:10" x14ac:dyDescent="0.25">
      <c r="C1636" s="10"/>
      <c r="D1636" s="10"/>
      <c r="E1636" s="10"/>
      <c r="F1636" s="10"/>
      <c r="G1636" s="10"/>
      <c r="H1636" s="10"/>
      <c r="I1636" s="10"/>
      <c r="J1636" s="10"/>
    </row>
    <row r="1637" spans="3:10" x14ac:dyDescent="0.25">
      <c r="C1637" s="10"/>
      <c r="D1637" s="10"/>
      <c r="E1637" s="10"/>
      <c r="F1637" s="10"/>
      <c r="G1637" s="10"/>
      <c r="H1637" s="10"/>
      <c r="I1637" s="10"/>
      <c r="J1637" s="10"/>
    </row>
    <row r="1638" spans="3:10" x14ac:dyDescent="0.25">
      <c r="C1638" s="10"/>
      <c r="D1638" s="10"/>
      <c r="E1638" s="10"/>
      <c r="F1638" s="10"/>
      <c r="G1638" s="10"/>
      <c r="H1638" s="10"/>
      <c r="I1638" s="10"/>
      <c r="J1638" s="10"/>
    </row>
    <row r="1639" spans="3:10" x14ac:dyDescent="0.25">
      <c r="C1639" s="10"/>
      <c r="D1639" s="10"/>
      <c r="E1639" s="10"/>
      <c r="F1639" s="10"/>
      <c r="G1639" s="10"/>
      <c r="H1639" s="10"/>
      <c r="I1639" s="10"/>
      <c r="J1639" s="10"/>
    </row>
    <row r="1640" spans="3:10" x14ac:dyDescent="0.25">
      <c r="C1640" s="10"/>
      <c r="D1640" s="10"/>
      <c r="E1640" s="10"/>
      <c r="F1640" s="10"/>
      <c r="G1640" s="10"/>
      <c r="H1640" s="10"/>
      <c r="I1640" s="10"/>
      <c r="J1640" s="10"/>
    </row>
    <row r="1641" spans="3:10" x14ac:dyDescent="0.25">
      <c r="C1641" s="10"/>
      <c r="D1641" s="10"/>
      <c r="E1641" s="10"/>
      <c r="F1641" s="10"/>
      <c r="G1641" s="10"/>
      <c r="H1641" s="10"/>
      <c r="I1641" s="10"/>
      <c r="J1641" s="10"/>
    </row>
    <row r="1642" spans="3:10" x14ac:dyDescent="0.25">
      <c r="C1642" s="10"/>
      <c r="D1642" s="10"/>
      <c r="E1642" s="10"/>
      <c r="F1642" s="10"/>
      <c r="G1642" s="10"/>
      <c r="H1642" s="10"/>
      <c r="I1642" s="10"/>
      <c r="J1642" s="10"/>
    </row>
    <row r="1643" spans="3:10" x14ac:dyDescent="0.25">
      <c r="C1643" s="10"/>
      <c r="D1643" s="10"/>
      <c r="E1643" s="10"/>
      <c r="F1643" s="10"/>
      <c r="G1643" s="10"/>
      <c r="H1643" s="10"/>
      <c r="I1643" s="10"/>
      <c r="J1643" s="10"/>
    </row>
    <row r="1644" spans="3:10" x14ac:dyDescent="0.25">
      <c r="C1644" s="10"/>
      <c r="D1644" s="10"/>
      <c r="E1644" s="10"/>
      <c r="F1644" s="10"/>
      <c r="G1644" s="10"/>
      <c r="H1644" s="10"/>
      <c r="I1644" s="10"/>
      <c r="J1644" s="10"/>
    </row>
    <row r="1645" spans="3:10" x14ac:dyDescent="0.25">
      <c r="C1645" s="10"/>
      <c r="D1645" s="10"/>
      <c r="E1645" s="10"/>
      <c r="F1645" s="10"/>
      <c r="G1645" s="10"/>
      <c r="H1645" s="10"/>
      <c r="I1645" s="10"/>
      <c r="J1645" s="10"/>
    </row>
    <row r="1646" spans="3:10" x14ac:dyDescent="0.25">
      <c r="C1646" s="10"/>
      <c r="D1646" s="10"/>
      <c r="E1646" s="10"/>
      <c r="F1646" s="10"/>
      <c r="G1646" s="10"/>
      <c r="H1646" s="10"/>
      <c r="I1646" s="10"/>
      <c r="J1646" s="10"/>
    </row>
    <row r="1647" spans="3:10" x14ac:dyDescent="0.25">
      <c r="C1647" s="10"/>
      <c r="D1647" s="10"/>
      <c r="E1647" s="10"/>
      <c r="F1647" s="10"/>
      <c r="G1647" s="10"/>
      <c r="H1647" s="10"/>
      <c r="I1647" s="10"/>
      <c r="J1647" s="10"/>
    </row>
    <row r="1648" spans="3:10" x14ac:dyDescent="0.25">
      <c r="C1648" s="10"/>
      <c r="D1648" s="10"/>
      <c r="E1648" s="10"/>
      <c r="F1648" s="10"/>
      <c r="G1648" s="10"/>
      <c r="H1648" s="10"/>
      <c r="I1648" s="10"/>
      <c r="J1648" s="10"/>
    </row>
    <row r="1649" spans="3:10" x14ac:dyDescent="0.25">
      <c r="C1649" s="10"/>
      <c r="D1649" s="10"/>
      <c r="E1649" s="10"/>
      <c r="F1649" s="10"/>
      <c r="G1649" s="10"/>
      <c r="H1649" s="10"/>
      <c r="I1649" s="10"/>
      <c r="J1649" s="10"/>
    </row>
    <row r="1650" spans="3:10" x14ac:dyDescent="0.25">
      <c r="C1650" s="10"/>
      <c r="D1650" s="10"/>
      <c r="E1650" s="10"/>
      <c r="F1650" s="10"/>
      <c r="G1650" s="10"/>
      <c r="H1650" s="10"/>
      <c r="I1650" s="10"/>
      <c r="J1650" s="10"/>
    </row>
    <row r="1651" spans="3:10" x14ac:dyDescent="0.25">
      <c r="C1651" s="10"/>
      <c r="D1651" s="10"/>
      <c r="E1651" s="10"/>
      <c r="F1651" s="10"/>
      <c r="G1651" s="10"/>
      <c r="H1651" s="10"/>
      <c r="I1651" s="10"/>
      <c r="J1651" s="10"/>
    </row>
    <row r="1652" spans="3:10" x14ac:dyDescent="0.25">
      <c r="C1652" s="10"/>
      <c r="D1652" s="10"/>
      <c r="E1652" s="10"/>
      <c r="F1652" s="10"/>
      <c r="G1652" s="10"/>
      <c r="H1652" s="10"/>
      <c r="I1652" s="10"/>
      <c r="J1652" s="10"/>
    </row>
    <row r="1653" spans="3:10" x14ac:dyDescent="0.25">
      <c r="C1653" s="10"/>
      <c r="D1653" s="10"/>
      <c r="E1653" s="10"/>
      <c r="F1653" s="10"/>
      <c r="G1653" s="10"/>
      <c r="H1653" s="10"/>
      <c r="I1653" s="10"/>
      <c r="J1653" s="10"/>
    </row>
    <row r="1654" spans="3:10" x14ac:dyDescent="0.25">
      <c r="C1654" s="10"/>
      <c r="D1654" s="10"/>
      <c r="E1654" s="10"/>
      <c r="F1654" s="10"/>
      <c r="G1654" s="10"/>
      <c r="H1654" s="10"/>
      <c r="I1654" s="10"/>
      <c r="J1654" s="10"/>
    </row>
    <row r="1655" spans="3:10" x14ac:dyDescent="0.25">
      <c r="C1655" s="10"/>
      <c r="D1655" s="10"/>
      <c r="E1655" s="10"/>
      <c r="F1655" s="10"/>
      <c r="G1655" s="10"/>
      <c r="H1655" s="10"/>
      <c r="I1655" s="10"/>
      <c r="J1655" s="10"/>
    </row>
    <row r="1656" spans="3:10" x14ac:dyDescent="0.25">
      <c r="C1656" s="10"/>
      <c r="D1656" s="10"/>
      <c r="E1656" s="10"/>
      <c r="F1656" s="10"/>
      <c r="G1656" s="10"/>
      <c r="H1656" s="10"/>
      <c r="I1656" s="10"/>
      <c r="J1656" s="10"/>
    </row>
    <row r="1657" spans="3:10" x14ac:dyDescent="0.25">
      <c r="C1657" s="10"/>
      <c r="D1657" s="10"/>
      <c r="E1657" s="10"/>
      <c r="F1657" s="10"/>
      <c r="G1657" s="10"/>
      <c r="H1657" s="10"/>
      <c r="I1657" s="10"/>
      <c r="J1657" s="10"/>
    </row>
    <row r="1658" spans="3:10" x14ac:dyDescent="0.25">
      <c r="C1658" s="10"/>
      <c r="D1658" s="10"/>
      <c r="E1658" s="10"/>
      <c r="F1658" s="10"/>
      <c r="G1658" s="10"/>
      <c r="H1658" s="10"/>
      <c r="I1658" s="10"/>
      <c r="J1658" s="10"/>
    </row>
    <row r="1659" spans="3:10" x14ac:dyDescent="0.25">
      <c r="C1659" s="10"/>
      <c r="D1659" s="10"/>
      <c r="E1659" s="10"/>
      <c r="F1659" s="10"/>
      <c r="G1659" s="10"/>
      <c r="H1659" s="10"/>
      <c r="I1659" s="10"/>
      <c r="J1659" s="10"/>
    </row>
    <row r="1660" spans="3:10" x14ac:dyDescent="0.25">
      <c r="C1660" s="10"/>
      <c r="D1660" s="10"/>
      <c r="E1660" s="10"/>
      <c r="F1660" s="10"/>
      <c r="G1660" s="10"/>
      <c r="H1660" s="10"/>
      <c r="I1660" s="10"/>
      <c r="J1660" s="10"/>
    </row>
    <row r="1661" spans="3:10" x14ac:dyDescent="0.25">
      <c r="C1661" s="10"/>
      <c r="D1661" s="10"/>
      <c r="E1661" s="10"/>
      <c r="F1661" s="10"/>
      <c r="G1661" s="10"/>
      <c r="H1661" s="10"/>
      <c r="I1661" s="10"/>
      <c r="J1661" s="10"/>
    </row>
    <row r="1662" spans="3:10" x14ac:dyDescent="0.25">
      <c r="C1662" s="10"/>
      <c r="D1662" s="10"/>
      <c r="E1662" s="10"/>
      <c r="F1662" s="10"/>
      <c r="G1662" s="10"/>
      <c r="H1662" s="10"/>
      <c r="I1662" s="10"/>
      <c r="J1662" s="10"/>
    </row>
    <row r="1663" spans="3:10" x14ac:dyDescent="0.25">
      <c r="C1663" s="10"/>
      <c r="D1663" s="10"/>
      <c r="E1663" s="10"/>
      <c r="F1663" s="10"/>
      <c r="G1663" s="10"/>
      <c r="H1663" s="10"/>
      <c r="I1663" s="10"/>
      <c r="J1663" s="10"/>
    </row>
    <row r="1664" spans="3:10" x14ac:dyDescent="0.25">
      <c r="C1664" s="10"/>
      <c r="D1664" s="10"/>
      <c r="E1664" s="10"/>
      <c r="F1664" s="10"/>
      <c r="G1664" s="10"/>
      <c r="H1664" s="10"/>
      <c r="I1664" s="10"/>
      <c r="J1664" s="10"/>
    </row>
    <row r="1665" spans="3:10" x14ac:dyDescent="0.25">
      <c r="C1665" s="10"/>
      <c r="D1665" s="10"/>
      <c r="E1665" s="10"/>
      <c r="F1665" s="10"/>
      <c r="G1665" s="10"/>
      <c r="H1665" s="10"/>
      <c r="I1665" s="10"/>
      <c r="J1665" s="10"/>
    </row>
    <row r="1666" spans="3:10" x14ac:dyDescent="0.25">
      <c r="C1666" s="10"/>
      <c r="D1666" s="10"/>
      <c r="E1666" s="10"/>
      <c r="F1666" s="10"/>
      <c r="G1666" s="10"/>
      <c r="H1666" s="10"/>
      <c r="I1666" s="10"/>
      <c r="J1666" s="10"/>
    </row>
    <row r="1667" spans="3:10" x14ac:dyDescent="0.25">
      <c r="C1667" s="10"/>
      <c r="D1667" s="10"/>
      <c r="E1667" s="10"/>
      <c r="F1667" s="10"/>
      <c r="G1667" s="10"/>
      <c r="H1667" s="10"/>
      <c r="I1667" s="10"/>
      <c r="J1667" s="10"/>
    </row>
    <row r="1668" spans="3:10" x14ac:dyDescent="0.25">
      <c r="C1668" s="10"/>
      <c r="D1668" s="10"/>
      <c r="E1668" s="10"/>
      <c r="F1668" s="10"/>
      <c r="G1668" s="10"/>
      <c r="H1668" s="10"/>
      <c r="I1668" s="10"/>
      <c r="J1668" s="10"/>
    </row>
    <row r="1669" spans="3:10" x14ac:dyDescent="0.25">
      <c r="C1669" s="10"/>
      <c r="D1669" s="10"/>
      <c r="E1669" s="10"/>
      <c r="F1669" s="10"/>
      <c r="G1669" s="10"/>
      <c r="H1669" s="10"/>
      <c r="I1669" s="10"/>
      <c r="J1669" s="10"/>
    </row>
    <row r="1670" spans="3:10" x14ac:dyDescent="0.25">
      <c r="C1670" s="10"/>
      <c r="D1670" s="10"/>
      <c r="E1670" s="10"/>
      <c r="F1670" s="10"/>
      <c r="G1670" s="10"/>
      <c r="H1670" s="10"/>
      <c r="I1670" s="10"/>
      <c r="J1670" s="10"/>
    </row>
    <row r="1671" spans="3:10" x14ac:dyDescent="0.25">
      <c r="C1671" s="10"/>
      <c r="D1671" s="10"/>
      <c r="E1671" s="10"/>
      <c r="F1671" s="10"/>
      <c r="G1671" s="10"/>
      <c r="H1671" s="10"/>
      <c r="I1671" s="10"/>
      <c r="J1671" s="10"/>
    </row>
    <row r="1672" spans="3:10" x14ac:dyDescent="0.25">
      <c r="C1672" s="10"/>
      <c r="D1672" s="10"/>
      <c r="E1672" s="10"/>
      <c r="F1672" s="10"/>
      <c r="G1672" s="10"/>
      <c r="H1672" s="10"/>
      <c r="I1672" s="10"/>
      <c r="J1672" s="10"/>
    </row>
    <row r="1673" spans="3:10" x14ac:dyDescent="0.25">
      <c r="C1673" s="10"/>
      <c r="D1673" s="10"/>
      <c r="E1673" s="10"/>
      <c r="F1673" s="10"/>
      <c r="G1673" s="10"/>
      <c r="H1673" s="10"/>
      <c r="I1673" s="10"/>
      <c r="J1673" s="10"/>
    </row>
    <row r="1674" spans="3:10" x14ac:dyDescent="0.25">
      <c r="C1674" s="10"/>
      <c r="D1674" s="10"/>
      <c r="E1674" s="10"/>
      <c r="F1674" s="10"/>
      <c r="G1674" s="10"/>
      <c r="H1674" s="10"/>
      <c r="I1674" s="10"/>
      <c r="J1674" s="10"/>
    </row>
    <row r="1675" spans="3:10" x14ac:dyDescent="0.25">
      <c r="C1675" s="10"/>
      <c r="D1675" s="10"/>
      <c r="E1675" s="10"/>
      <c r="F1675" s="10"/>
      <c r="G1675" s="10"/>
      <c r="H1675" s="10"/>
      <c r="I1675" s="10"/>
      <c r="J1675" s="10"/>
    </row>
    <row r="1676" spans="3:10" x14ac:dyDescent="0.25">
      <c r="C1676" s="10"/>
      <c r="D1676" s="10"/>
      <c r="E1676" s="10"/>
      <c r="F1676" s="10"/>
      <c r="G1676" s="10"/>
      <c r="H1676" s="10"/>
      <c r="I1676" s="10"/>
      <c r="J1676" s="10"/>
    </row>
    <row r="1677" spans="3:10" x14ac:dyDescent="0.25">
      <c r="C1677" s="10"/>
      <c r="D1677" s="10"/>
      <c r="E1677" s="10"/>
      <c r="F1677" s="10"/>
      <c r="G1677" s="10"/>
      <c r="H1677" s="10"/>
      <c r="I1677" s="10"/>
      <c r="J1677" s="10"/>
    </row>
    <row r="1678" spans="3:10" x14ac:dyDescent="0.25">
      <c r="C1678" s="10"/>
      <c r="D1678" s="10"/>
      <c r="E1678" s="10"/>
      <c r="F1678" s="10"/>
      <c r="G1678" s="10"/>
      <c r="H1678" s="10"/>
      <c r="I1678" s="10"/>
      <c r="J1678" s="10"/>
    </row>
    <row r="1679" spans="3:10" x14ac:dyDescent="0.25">
      <c r="C1679" s="10"/>
      <c r="D1679" s="10"/>
      <c r="E1679" s="10"/>
      <c r="F1679" s="10"/>
      <c r="G1679" s="10"/>
      <c r="H1679" s="10"/>
      <c r="I1679" s="10"/>
      <c r="J1679" s="10"/>
    </row>
    <row r="1680" spans="3:10" x14ac:dyDescent="0.25">
      <c r="C1680" s="10"/>
      <c r="D1680" s="10"/>
      <c r="E1680" s="10"/>
      <c r="F1680" s="10"/>
      <c r="G1680" s="10"/>
      <c r="H1680" s="10"/>
      <c r="I1680" s="10"/>
      <c r="J1680" s="10"/>
    </row>
    <row r="1681" spans="3:10" x14ac:dyDescent="0.25">
      <c r="C1681" s="10"/>
      <c r="D1681" s="10"/>
      <c r="E1681" s="10"/>
      <c r="F1681" s="10"/>
      <c r="G1681" s="10"/>
      <c r="H1681" s="10"/>
      <c r="I1681" s="10"/>
      <c r="J1681" s="10"/>
    </row>
    <row r="1682" spans="3:10" x14ac:dyDescent="0.25">
      <c r="C1682" s="10"/>
      <c r="D1682" s="10"/>
      <c r="E1682" s="10"/>
      <c r="F1682" s="10"/>
      <c r="G1682" s="10"/>
      <c r="H1682" s="10"/>
      <c r="I1682" s="10"/>
      <c r="J1682" s="10"/>
    </row>
    <row r="1683" spans="3:10" x14ac:dyDescent="0.25">
      <c r="C1683" s="10"/>
      <c r="D1683" s="10"/>
      <c r="E1683" s="10"/>
      <c r="F1683" s="10"/>
      <c r="G1683" s="10"/>
      <c r="H1683" s="10"/>
      <c r="I1683" s="10"/>
      <c r="J1683" s="10"/>
    </row>
    <row r="1684" spans="3:10" x14ac:dyDescent="0.25">
      <c r="C1684" s="10"/>
      <c r="D1684" s="10"/>
      <c r="E1684" s="10"/>
      <c r="F1684" s="10"/>
      <c r="G1684" s="10"/>
      <c r="H1684" s="10"/>
      <c r="I1684" s="10"/>
      <c r="J1684" s="10"/>
    </row>
    <row r="1685" spans="3:10" x14ac:dyDescent="0.25">
      <c r="C1685" s="10"/>
      <c r="D1685" s="10"/>
      <c r="E1685" s="10"/>
      <c r="F1685" s="10"/>
      <c r="G1685" s="10"/>
      <c r="H1685" s="10"/>
      <c r="I1685" s="10"/>
      <c r="J1685" s="10"/>
    </row>
    <row r="1686" spans="3:10" x14ac:dyDescent="0.25">
      <c r="C1686" s="10"/>
      <c r="D1686" s="10"/>
      <c r="E1686" s="10"/>
      <c r="F1686" s="10"/>
      <c r="G1686" s="10"/>
      <c r="H1686" s="10"/>
      <c r="I1686" s="10"/>
      <c r="J1686" s="10"/>
    </row>
    <row r="1687" spans="3:10" x14ac:dyDescent="0.25">
      <c r="C1687" s="10"/>
      <c r="D1687" s="10"/>
      <c r="E1687" s="10"/>
      <c r="F1687" s="10"/>
      <c r="G1687" s="10"/>
      <c r="H1687" s="10"/>
      <c r="I1687" s="10"/>
      <c r="J1687" s="10"/>
    </row>
    <row r="1688" spans="3:10" x14ac:dyDescent="0.25">
      <c r="C1688" s="10"/>
      <c r="D1688" s="10"/>
      <c r="E1688" s="10"/>
      <c r="F1688" s="10"/>
      <c r="G1688" s="10"/>
      <c r="H1688" s="10"/>
      <c r="I1688" s="10"/>
      <c r="J1688" s="10"/>
    </row>
    <row r="1689" spans="3:10" x14ac:dyDescent="0.25">
      <c r="C1689" s="10"/>
      <c r="D1689" s="10"/>
      <c r="E1689" s="10"/>
      <c r="F1689" s="10"/>
      <c r="G1689" s="10"/>
      <c r="H1689" s="10"/>
      <c r="I1689" s="10"/>
      <c r="J1689" s="10"/>
    </row>
    <row r="1690" spans="3:10" x14ac:dyDescent="0.25">
      <c r="C1690" s="10"/>
      <c r="D1690" s="10"/>
      <c r="E1690" s="10"/>
      <c r="F1690" s="10"/>
      <c r="G1690" s="10"/>
      <c r="H1690" s="10"/>
      <c r="I1690" s="10"/>
      <c r="J1690" s="10"/>
    </row>
    <row r="1691" spans="3:10" x14ac:dyDescent="0.25">
      <c r="C1691" s="10"/>
      <c r="D1691" s="10"/>
      <c r="E1691" s="10"/>
      <c r="F1691" s="10"/>
      <c r="G1691" s="10"/>
      <c r="H1691" s="10"/>
      <c r="I1691" s="10"/>
      <c r="J1691" s="10"/>
    </row>
    <row r="1692" spans="3:10" x14ac:dyDescent="0.25">
      <c r="C1692" s="10"/>
      <c r="D1692" s="10"/>
      <c r="E1692" s="10"/>
      <c r="F1692" s="10"/>
      <c r="G1692" s="10"/>
      <c r="H1692" s="10"/>
      <c r="I1692" s="10"/>
      <c r="J1692" s="10"/>
    </row>
    <row r="1693" spans="3:10" x14ac:dyDescent="0.25">
      <c r="C1693" s="10"/>
      <c r="D1693" s="10"/>
      <c r="E1693" s="10"/>
      <c r="F1693" s="10"/>
      <c r="G1693" s="10"/>
      <c r="H1693" s="10"/>
      <c r="I1693" s="10"/>
      <c r="J1693" s="10"/>
    </row>
    <row r="1694" spans="3:10" x14ac:dyDescent="0.25">
      <c r="C1694" s="10"/>
      <c r="D1694" s="10"/>
      <c r="E1694" s="10"/>
      <c r="F1694" s="10"/>
      <c r="G1694" s="10"/>
      <c r="H1694" s="10"/>
      <c r="I1694" s="10"/>
      <c r="J1694" s="10"/>
    </row>
    <row r="1695" spans="3:10" x14ac:dyDescent="0.25">
      <c r="C1695" s="10"/>
      <c r="D1695" s="10"/>
      <c r="E1695" s="10"/>
      <c r="F1695" s="10"/>
      <c r="G1695" s="10"/>
      <c r="H1695" s="10"/>
      <c r="I1695" s="10"/>
      <c r="J1695" s="10"/>
    </row>
    <row r="1696" spans="3:10" x14ac:dyDescent="0.25">
      <c r="C1696" s="10"/>
      <c r="D1696" s="10"/>
      <c r="E1696" s="10"/>
      <c r="F1696" s="10"/>
      <c r="G1696" s="10"/>
      <c r="H1696" s="10"/>
      <c r="I1696" s="10"/>
      <c r="J1696" s="10"/>
    </row>
    <row r="1697" spans="3:10" x14ac:dyDescent="0.25">
      <c r="C1697" s="10"/>
      <c r="D1697" s="10"/>
      <c r="E1697" s="10"/>
      <c r="F1697" s="10"/>
      <c r="G1697" s="10"/>
      <c r="H1697" s="10"/>
      <c r="I1697" s="10"/>
      <c r="J1697" s="10"/>
    </row>
    <row r="1698" spans="3:10" x14ac:dyDescent="0.25">
      <c r="C1698" s="10"/>
      <c r="D1698" s="10"/>
      <c r="E1698" s="10"/>
      <c r="F1698" s="10"/>
      <c r="G1698" s="10"/>
      <c r="H1698" s="10"/>
      <c r="I1698" s="10"/>
      <c r="J1698" s="10"/>
    </row>
    <row r="1699" spans="3:10" x14ac:dyDescent="0.25">
      <c r="C1699" s="10"/>
      <c r="D1699" s="10"/>
      <c r="E1699" s="10"/>
      <c r="F1699" s="10"/>
      <c r="G1699" s="10"/>
      <c r="H1699" s="10"/>
      <c r="I1699" s="10"/>
      <c r="J1699" s="10"/>
    </row>
    <row r="1700" spans="3:10" x14ac:dyDescent="0.25">
      <c r="C1700" s="10"/>
      <c r="D1700" s="10"/>
      <c r="E1700" s="10"/>
      <c r="F1700" s="10"/>
      <c r="G1700" s="10"/>
      <c r="H1700" s="10"/>
      <c r="I1700" s="10"/>
      <c r="J1700" s="10"/>
    </row>
    <row r="1701" spans="3:10" x14ac:dyDescent="0.25">
      <c r="C1701" s="10"/>
      <c r="D1701" s="10"/>
      <c r="E1701" s="10"/>
      <c r="F1701" s="10"/>
      <c r="G1701" s="10"/>
      <c r="H1701" s="10"/>
      <c r="I1701" s="10"/>
      <c r="J1701" s="10"/>
    </row>
    <row r="1702" spans="3:10" x14ac:dyDescent="0.25">
      <c r="C1702" s="10"/>
      <c r="D1702" s="10"/>
      <c r="E1702" s="10"/>
      <c r="F1702" s="10"/>
      <c r="G1702" s="10"/>
      <c r="H1702" s="10"/>
      <c r="I1702" s="10"/>
      <c r="J1702" s="10"/>
    </row>
    <row r="1703" spans="3:10" x14ac:dyDescent="0.25">
      <c r="C1703" s="10"/>
      <c r="D1703" s="10"/>
      <c r="E1703" s="10"/>
      <c r="F1703" s="10"/>
      <c r="G1703" s="10"/>
      <c r="H1703" s="10"/>
      <c r="I1703" s="10"/>
      <c r="J1703" s="10"/>
    </row>
    <row r="1704" spans="3:10" x14ac:dyDescent="0.25">
      <c r="C1704" s="10"/>
      <c r="D1704" s="10"/>
      <c r="E1704" s="10"/>
      <c r="F1704" s="10"/>
      <c r="G1704" s="10"/>
      <c r="H1704" s="10"/>
      <c r="I1704" s="10"/>
      <c r="J1704" s="10"/>
    </row>
    <row r="1705" spans="3:10" x14ac:dyDescent="0.25">
      <c r="C1705" s="10"/>
      <c r="D1705" s="10"/>
      <c r="E1705" s="10"/>
      <c r="F1705" s="10"/>
      <c r="G1705" s="10"/>
      <c r="H1705" s="10"/>
      <c r="I1705" s="10"/>
      <c r="J1705" s="10"/>
    </row>
    <row r="1706" spans="3:10" x14ac:dyDescent="0.25">
      <c r="C1706" s="10"/>
      <c r="D1706" s="10"/>
      <c r="E1706" s="10"/>
      <c r="F1706" s="10"/>
      <c r="G1706" s="10"/>
      <c r="H1706" s="10"/>
      <c r="I1706" s="10"/>
      <c r="J1706" s="10"/>
    </row>
    <row r="1707" spans="3:10" x14ac:dyDescent="0.25">
      <c r="C1707" s="10"/>
      <c r="D1707" s="10"/>
      <c r="E1707" s="10"/>
      <c r="F1707" s="10"/>
      <c r="G1707" s="10"/>
      <c r="H1707" s="10"/>
      <c r="I1707" s="10"/>
      <c r="J1707" s="10"/>
    </row>
    <row r="1708" spans="3:10" x14ac:dyDescent="0.25">
      <c r="C1708" s="10"/>
      <c r="D1708" s="10"/>
      <c r="E1708" s="10"/>
      <c r="F1708" s="10"/>
      <c r="G1708" s="10"/>
      <c r="H1708" s="10"/>
      <c r="I1708" s="10"/>
      <c r="J1708" s="10"/>
    </row>
    <row r="1709" spans="3:10" x14ac:dyDescent="0.25">
      <c r="C1709" s="10"/>
      <c r="D1709" s="10"/>
      <c r="E1709" s="10"/>
      <c r="F1709" s="10"/>
      <c r="G1709" s="10"/>
      <c r="H1709" s="10"/>
      <c r="I1709" s="10"/>
      <c r="J1709" s="10"/>
    </row>
    <row r="1710" spans="3:10" x14ac:dyDescent="0.25">
      <c r="C1710" s="10"/>
      <c r="D1710" s="10"/>
      <c r="E1710" s="10"/>
      <c r="F1710" s="10"/>
      <c r="G1710" s="10"/>
      <c r="H1710" s="10"/>
      <c r="I1710" s="10"/>
      <c r="J1710" s="10"/>
    </row>
    <row r="1711" spans="3:10" x14ac:dyDescent="0.25">
      <c r="C1711" s="10"/>
      <c r="D1711" s="10"/>
      <c r="E1711" s="10"/>
      <c r="F1711" s="10"/>
      <c r="G1711" s="10"/>
      <c r="H1711" s="10"/>
      <c r="I1711" s="10"/>
      <c r="J1711" s="10"/>
    </row>
    <row r="1712" spans="3:10" x14ac:dyDescent="0.25">
      <c r="C1712" s="10"/>
      <c r="D1712" s="10"/>
      <c r="E1712" s="10"/>
      <c r="F1712" s="10"/>
      <c r="G1712" s="10"/>
      <c r="H1712" s="10"/>
      <c r="I1712" s="10"/>
      <c r="J1712" s="10"/>
    </row>
    <row r="1713" spans="3:10" x14ac:dyDescent="0.25">
      <c r="C1713" s="10"/>
      <c r="D1713" s="10"/>
      <c r="E1713" s="10"/>
      <c r="F1713" s="10"/>
      <c r="G1713" s="10"/>
      <c r="H1713" s="10"/>
      <c r="I1713" s="10"/>
      <c r="J1713" s="10"/>
    </row>
    <row r="1714" spans="3:10" x14ac:dyDescent="0.25">
      <c r="C1714" s="10"/>
      <c r="D1714" s="10"/>
      <c r="E1714" s="10"/>
      <c r="F1714" s="10"/>
      <c r="G1714" s="10"/>
      <c r="H1714" s="10"/>
      <c r="I1714" s="10"/>
      <c r="J1714" s="10"/>
    </row>
    <row r="1715" spans="3:10" x14ac:dyDescent="0.25">
      <c r="C1715" s="10"/>
      <c r="D1715" s="10"/>
      <c r="E1715" s="10"/>
      <c r="F1715" s="10"/>
      <c r="G1715" s="10"/>
      <c r="H1715" s="10"/>
      <c r="I1715" s="10"/>
      <c r="J1715" s="10"/>
    </row>
    <row r="1716" spans="3:10" x14ac:dyDescent="0.25">
      <c r="C1716" s="10"/>
      <c r="D1716" s="10"/>
      <c r="E1716" s="10"/>
      <c r="F1716" s="10"/>
      <c r="G1716" s="10"/>
      <c r="H1716" s="10"/>
      <c r="I1716" s="10"/>
      <c r="J1716" s="10"/>
    </row>
    <row r="1717" spans="3:10" x14ac:dyDescent="0.25">
      <c r="C1717" s="10"/>
      <c r="D1717" s="10"/>
      <c r="E1717" s="10"/>
      <c r="F1717" s="10"/>
      <c r="G1717" s="10"/>
      <c r="H1717" s="10"/>
      <c r="I1717" s="10"/>
      <c r="J1717" s="10"/>
    </row>
    <row r="1718" spans="3:10" x14ac:dyDescent="0.25">
      <c r="C1718" s="10"/>
      <c r="D1718" s="10"/>
      <c r="E1718" s="10"/>
      <c r="F1718" s="10"/>
      <c r="G1718" s="10"/>
      <c r="H1718" s="10"/>
      <c r="I1718" s="10"/>
      <c r="J1718" s="10"/>
    </row>
    <row r="1719" spans="3:10" x14ac:dyDescent="0.25">
      <c r="C1719" s="10"/>
      <c r="D1719" s="10"/>
      <c r="E1719" s="10"/>
      <c r="F1719" s="10"/>
      <c r="G1719" s="10"/>
      <c r="H1719" s="10"/>
      <c r="I1719" s="10"/>
      <c r="J1719" s="10"/>
    </row>
    <row r="1720" spans="3:10" x14ac:dyDescent="0.25">
      <c r="C1720" s="10"/>
      <c r="D1720" s="10"/>
      <c r="E1720" s="10"/>
      <c r="F1720" s="10"/>
      <c r="G1720" s="10"/>
      <c r="H1720" s="10"/>
      <c r="I1720" s="10"/>
      <c r="J1720" s="10"/>
    </row>
    <row r="1721" spans="3:10" x14ac:dyDescent="0.25">
      <c r="C1721" s="10"/>
      <c r="D1721" s="10"/>
      <c r="E1721" s="10"/>
      <c r="F1721" s="10"/>
      <c r="G1721" s="10"/>
      <c r="H1721" s="10"/>
      <c r="I1721" s="10"/>
      <c r="J1721" s="10"/>
    </row>
    <row r="1722" spans="3:10" x14ac:dyDescent="0.25">
      <c r="C1722" s="10"/>
      <c r="D1722" s="10"/>
      <c r="E1722" s="10"/>
      <c r="F1722" s="10"/>
      <c r="G1722" s="10"/>
      <c r="H1722" s="10"/>
      <c r="I1722" s="10"/>
      <c r="J1722" s="10"/>
    </row>
    <row r="1723" spans="3:10" x14ac:dyDescent="0.25">
      <c r="C1723" s="10"/>
      <c r="D1723" s="10"/>
      <c r="E1723" s="10"/>
      <c r="F1723" s="10"/>
      <c r="G1723" s="10"/>
      <c r="H1723" s="10"/>
      <c r="I1723" s="10"/>
      <c r="J1723" s="10"/>
    </row>
    <row r="1724" spans="3:10" x14ac:dyDescent="0.25">
      <c r="C1724" s="10"/>
      <c r="D1724" s="10"/>
      <c r="E1724" s="10"/>
      <c r="F1724" s="10"/>
      <c r="G1724" s="10"/>
      <c r="H1724" s="10"/>
      <c r="I1724" s="10"/>
      <c r="J1724" s="10"/>
    </row>
    <row r="1725" spans="3:10" x14ac:dyDescent="0.25">
      <c r="C1725" s="10"/>
      <c r="D1725" s="10"/>
      <c r="E1725" s="10"/>
      <c r="F1725" s="10"/>
      <c r="G1725" s="10"/>
      <c r="H1725" s="10"/>
      <c r="I1725" s="10"/>
      <c r="J1725" s="10"/>
    </row>
    <row r="1726" spans="3:10" x14ac:dyDescent="0.25">
      <c r="C1726" s="10"/>
      <c r="D1726" s="10"/>
      <c r="E1726" s="10"/>
      <c r="F1726" s="10"/>
      <c r="G1726" s="10"/>
      <c r="H1726" s="10"/>
      <c r="I1726" s="10"/>
      <c r="J1726" s="10"/>
    </row>
    <row r="1727" spans="3:10" x14ac:dyDescent="0.25">
      <c r="C1727" s="10"/>
      <c r="D1727" s="10"/>
      <c r="E1727" s="10"/>
      <c r="F1727" s="10"/>
      <c r="G1727" s="10"/>
      <c r="H1727" s="10"/>
      <c r="I1727" s="10"/>
      <c r="J1727" s="10"/>
    </row>
    <row r="1728" spans="3:10" x14ac:dyDescent="0.25">
      <c r="C1728" s="10"/>
      <c r="D1728" s="10"/>
      <c r="E1728" s="10"/>
      <c r="F1728" s="10"/>
      <c r="G1728" s="10"/>
      <c r="H1728" s="10"/>
      <c r="I1728" s="10"/>
      <c r="J1728" s="10"/>
    </row>
    <row r="1729" spans="3:10" x14ac:dyDescent="0.25">
      <c r="C1729" s="10"/>
      <c r="D1729" s="10"/>
      <c r="E1729" s="10"/>
      <c r="F1729" s="10"/>
      <c r="G1729" s="10"/>
      <c r="H1729" s="10"/>
      <c r="I1729" s="10"/>
      <c r="J1729" s="10"/>
    </row>
    <row r="1730" spans="3:10" x14ac:dyDescent="0.25">
      <c r="C1730" s="10"/>
      <c r="D1730" s="10"/>
      <c r="E1730" s="10"/>
      <c r="F1730" s="10"/>
      <c r="G1730" s="10"/>
      <c r="H1730" s="10"/>
      <c r="I1730" s="10"/>
      <c r="J1730" s="10"/>
    </row>
    <row r="1731" spans="3:10" x14ac:dyDescent="0.25">
      <c r="C1731" s="10"/>
      <c r="D1731" s="10"/>
      <c r="E1731" s="10"/>
      <c r="F1731" s="10"/>
      <c r="G1731" s="10"/>
      <c r="H1731" s="10"/>
      <c r="I1731" s="10"/>
      <c r="J1731" s="10"/>
    </row>
    <row r="1732" spans="3:10" x14ac:dyDescent="0.25">
      <c r="C1732" s="10"/>
      <c r="D1732" s="10"/>
      <c r="E1732" s="10"/>
      <c r="F1732" s="10"/>
      <c r="G1732" s="10"/>
      <c r="H1732" s="10"/>
      <c r="I1732" s="10"/>
      <c r="J1732" s="10"/>
    </row>
    <row r="1733" spans="3:10" x14ac:dyDescent="0.25">
      <c r="C1733" s="10"/>
      <c r="D1733" s="10"/>
      <c r="E1733" s="10"/>
      <c r="F1733" s="10"/>
      <c r="G1733" s="10"/>
      <c r="H1733" s="10"/>
      <c r="I1733" s="10"/>
      <c r="J1733" s="10"/>
    </row>
    <row r="1734" spans="3:10" x14ac:dyDescent="0.25">
      <c r="C1734" s="10"/>
      <c r="D1734" s="10"/>
      <c r="E1734" s="10"/>
      <c r="F1734" s="10"/>
      <c r="G1734" s="10"/>
      <c r="H1734" s="10"/>
      <c r="I1734" s="10"/>
      <c r="J1734" s="10"/>
    </row>
    <row r="1735" spans="3:10" x14ac:dyDescent="0.25">
      <c r="C1735" s="10"/>
      <c r="D1735" s="10"/>
      <c r="E1735" s="10"/>
      <c r="F1735" s="10"/>
      <c r="G1735" s="10"/>
      <c r="H1735" s="10"/>
      <c r="I1735" s="10"/>
      <c r="J1735" s="10"/>
    </row>
    <row r="1736" spans="3:10" x14ac:dyDescent="0.25">
      <c r="C1736" s="10"/>
      <c r="D1736" s="10"/>
      <c r="E1736" s="10"/>
      <c r="F1736" s="10"/>
      <c r="G1736" s="10"/>
      <c r="H1736" s="10"/>
      <c r="I1736" s="10"/>
      <c r="J1736" s="10"/>
    </row>
    <row r="1737" spans="3:10" x14ac:dyDescent="0.25">
      <c r="C1737" s="10"/>
      <c r="D1737" s="10"/>
      <c r="E1737" s="10"/>
      <c r="F1737" s="10"/>
      <c r="G1737" s="10"/>
      <c r="H1737" s="10"/>
      <c r="I1737" s="10"/>
      <c r="J1737" s="10"/>
    </row>
    <row r="1738" spans="3:10" x14ac:dyDescent="0.25">
      <c r="C1738" s="10"/>
      <c r="D1738" s="10"/>
      <c r="E1738" s="10"/>
      <c r="F1738" s="10"/>
      <c r="G1738" s="10"/>
      <c r="H1738" s="10"/>
      <c r="I1738" s="10"/>
      <c r="J1738" s="10"/>
    </row>
    <row r="1739" spans="3:10" x14ac:dyDescent="0.25">
      <c r="C1739" s="10"/>
      <c r="D1739" s="10"/>
      <c r="E1739" s="10"/>
      <c r="F1739" s="10"/>
      <c r="G1739" s="10"/>
      <c r="H1739" s="10"/>
      <c r="I1739" s="10"/>
      <c r="J1739" s="10"/>
    </row>
    <row r="1740" spans="3:10" x14ac:dyDescent="0.25">
      <c r="C1740" s="10"/>
      <c r="D1740" s="10"/>
      <c r="E1740" s="10"/>
      <c r="F1740" s="10"/>
      <c r="G1740" s="10"/>
      <c r="H1740" s="10"/>
      <c r="I1740" s="10"/>
      <c r="J1740" s="10"/>
    </row>
    <row r="1741" spans="3:10" x14ac:dyDescent="0.25">
      <c r="C1741" s="10"/>
      <c r="D1741" s="10"/>
      <c r="E1741" s="10"/>
      <c r="F1741" s="10"/>
      <c r="G1741" s="10"/>
      <c r="H1741" s="10"/>
      <c r="I1741" s="10"/>
      <c r="J1741" s="10"/>
    </row>
    <row r="1742" spans="3:10" x14ac:dyDescent="0.25">
      <c r="C1742" s="10"/>
      <c r="D1742" s="10"/>
      <c r="E1742" s="10"/>
      <c r="F1742" s="10"/>
      <c r="G1742" s="10"/>
      <c r="H1742" s="10"/>
      <c r="I1742" s="10"/>
      <c r="J1742" s="10"/>
    </row>
    <row r="1743" spans="3:10" x14ac:dyDescent="0.25">
      <c r="C1743" s="10"/>
      <c r="D1743" s="10"/>
      <c r="E1743" s="10"/>
      <c r="F1743" s="10"/>
      <c r="G1743" s="10"/>
      <c r="H1743" s="10"/>
      <c r="I1743" s="10"/>
      <c r="J1743" s="10"/>
    </row>
    <row r="1744" spans="3:10" x14ac:dyDescent="0.25">
      <c r="C1744" s="10"/>
      <c r="D1744" s="10"/>
      <c r="E1744" s="10"/>
      <c r="F1744" s="10"/>
      <c r="G1744" s="10"/>
      <c r="H1744" s="10"/>
      <c r="I1744" s="10"/>
      <c r="J1744" s="10"/>
    </row>
    <row r="1745" spans="3:10" x14ac:dyDescent="0.25">
      <c r="C1745" s="10"/>
      <c r="D1745" s="10"/>
      <c r="E1745" s="10"/>
      <c r="F1745" s="10"/>
      <c r="G1745" s="10"/>
      <c r="H1745" s="10"/>
      <c r="I1745" s="10"/>
      <c r="J1745" s="10"/>
    </row>
    <row r="1746" spans="3:10" x14ac:dyDescent="0.25">
      <c r="C1746" s="10"/>
      <c r="D1746" s="10"/>
      <c r="E1746" s="10"/>
      <c r="F1746" s="10"/>
      <c r="G1746" s="10"/>
      <c r="H1746" s="10"/>
      <c r="I1746" s="10"/>
      <c r="J1746" s="10"/>
    </row>
    <row r="1747" spans="3:10" x14ac:dyDescent="0.25">
      <c r="C1747" s="10"/>
      <c r="D1747" s="10"/>
      <c r="E1747" s="10"/>
      <c r="F1747" s="10"/>
      <c r="G1747" s="10"/>
      <c r="H1747" s="10"/>
      <c r="I1747" s="10"/>
      <c r="J1747" s="10"/>
    </row>
    <row r="1748" spans="3:10" x14ac:dyDescent="0.25">
      <c r="C1748" s="10"/>
      <c r="D1748" s="10"/>
      <c r="E1748" s="10"/>
      <c r="F1748" s="10"/>
      <c r="G1748" s="10"/>
      <c r="H1748" s="10"/>
      <c r="I1748" s="10"/>
      <c r="J1748" s="10"/>
    </row>
    <row r="1749" spans="3:10" x14ac:dyDescent="0.25">
      <c r="C1749" s="10"/>
      <c r="D1749" s="10"/>
      <c r="E1749" s="10"/>
      <c r="F1749" s="10"/>
      <c r="G1749" s="10"/>
      <c r="H1749" s="10"/>
      <c r="I1749" s="10"/>
      <c r="J1749" s="10"/>
    </row>
    <row r="1750" spans="3:10" x14ac:dyDescent="0.25">
      <c r="C1750" s="10"/>
      <c r="D1750" s="10"/>
      <c r="E1750" s="10"/>
      <c r="F1750" s="10"/>
      <c r="G1750" s="10"/>
      <c r="H1750" s="10"/>
      <c r="I1750" s="10"/>
      <c r="J1750" s="10"/>
    </row>
    <row r="1751" spans="3:10" x14ac:dyDescent="0.25">
      <c r="C1751" s="10"/>
      <c r="D1751" s="10"/>
      <c r="E1751" s="10"/>
      <c r="F1751" s="10"/>
      <c r="G1751" s="10"/>
      <c r="H1751" s="10"/>
      <c r="I1751" s="10"/>
      <c r="J1751" s="10"/>
    </row>
    <row r="1752" spans="3:10" x14ac:dyDescent="0.25">
      <c r="C1752" s="10"/>
      <c r="D1752" s="10"/>
      <c r="E1752" s="10"/>
      <c r="F1752" s="10"/>
      <c r="G1752" s="10"/>
      <c r="H1752" s="10"/>
      <c r="I1752" s="10"/>
      <c r="J1752" s="10"/>
    </row>
    <row r="1753" spans="3:10" x14ac:dyDescent="0.25">
      <c r="C1753" s="10"/>
      <c r="D1753" s="10"/>
      <c r="E1753" s="10"/>
      <c r="F1753" s="10"/>
      <c r="G1753" s="10"/>
      <c r="H1753" s="10"/>
      <c r="I1753" s="10"/>
      <c r="J1753" s="10"/>
    </row>
    <row r="1754" spans="3:10" x14ac:dyDescent="0.25">
      <c r="C1754" s="10"/>
      <c r="D1754" s="10"/>
      <c r="E1754" s="10"/>
      <c r="F1754" s="10"/>
      <c r="G1754" s="10"/>
      <c r="H1754" s="10"/>
      <c r="I1754" s="10"/>
      <c r="J1754" s="10"/>
    </row>
    <row r="1755" spans="3:10" x14ac:dyDescent="0.25">
      <c r="C1755" s="10"/>
      <c r="D1755" s="10"/>
      <c r="E1755" s="10"/>
      <c r="F1755" s="10"/>
      <c r="G1755" s="10"/>
      <c r="H1755" s="10"/>
      <c r="I1755" s="10"/>
      <c r="J1755" s="10"/>
    </row>
    <row r="1756" spans="3:10" x14ac:dyDescent="0.25">
      <c r="C1756" s="10"/>
      <c r="D1756" s="10"/>
      <c r="E1756" s="10"/>
      <c r="F1756" s="10"/>
      <c r="G1756" s="10"/>
      <c r="H1756" s="10"/>
      <c r="I1756" s="10"/>
      <c r="J1756" s="10"/>
    </row>
    <row r="1757" spans="3:10" x14ac:dyDescent="0.25">
      <c r="C1757" s="10"/>
      <c r="D1757" s="10"/>
      <c r="E1757" s="10"/>
      <c r="F1757" s="10"/>
      <c r="G1757" s="10"/>
      <c r="H1757" s="10"/>
      <c r="I1757" s="10"/>
      <c r="J1757" s="10"/>
    </row>
    <row r="1758" spans="3:10" x14ac:dyDescent="0.25">
      <c r="C1758" s="10"/>
      <c r="D1758" s="10"/>
      <c r="E1758" s="10"/>
      <c r="F1758" s="10"/>
      <c r="G1758" s="10"/>
      <c r="H1758" s="10"/>
      <c r="I1758" s="10"/>
      <c r="J1758" s="10"/>
    </row>
    <row r="1759" spans="3:10" x14ac:dyDescent="0.25">
      <c r="C1759" s="10"/>
      <c r="D1759" s="10"/>
      <c r="E1759" s="10"/>
      <c r="F1759" s="10"/>
      <c r="G1759" s="10"/>
      <c r="H1759" s="10"/>
      <c r="I1759" s="10"/>
      <c r="J1759" s="10"/>
    </row>
    <row r="1760" spans="3:10" x14ac:dyDescent="0.25">
      <c r="C1760" s="10"/>
      <c r="D1760" s="10"/>
      <c r="E1760" s="10"/>
      <c r="F1760" s="10"/>
      <c r="G1760" s="10"/>
      <c r="H1760" s="10"/>
      <c r="I1760" s="10"/>
      <c r="J1760" s="10"/>
    </row>
    <row r="1761" spans="3:10" x14ac:dyDescent="0.25">
      <c r="C1761" s="10"/>
      <c r="D1761" s="10"/>
      <c r="E1761" s="10"/>
      <c r="F1761" s="10"/>
      <c r="G1761" s="10"/>
      <c r="H1761" s="10"/>
      <c r="I1761" s="10"/>
      <c r="J1761" s="10"/>
    </row>
    <row r="1762" spans="3:10" x14ac:dyDescent="0.25">
      <c r="C1762" s="10"/>
      <c r="D1762" s="10"/>
      <c r="E1762" s="10"/>
      <c r="F1762" s="10"/>
      <c r="G1762" s="10"/>
      <c r="H1762" s="10"/>
      <c r="I1762" s="10"/>
      <c r="J1762" s="10"/>
    </row>
    <row r="1763" spans="3:10" x14ac:dyDescent="0.25">
      <c r="C1763" s="10"/>
      <c r="D1763" s="10"/>
      <c r="E1763" s="10"/>
      <c r="F1763" s="10"/>
      <c r="G1763" s="10"/>
      <c r="H1763" s="10"/>
      <c r="I1763" s="10"/>
      <c r="J1763" s="10"/>
    </row>
    <row r="1764" spans="3:10" x14ac:dyDescent="0.25">
      <c r="C1764" s="10"/>
      <c r="D1764" s="10"/>
      <c r="E1764" s="10"/>
      <c r="F1764" s="10"/>
      <c r="G1764" s="10"/>
      <c r="H1764" s="10"/>
      <c r="I1764" s="10"/>
      <c r="J1764" s="10"/>
    </row>
    <row r="1765" spans="3:10" x14ac:dyDescent="0.25">
      <c r="C1765" s="10"/>
      <c r="D1765" s="10"/>
      <c r="E1765" s="10"/>
      <c r="F1765" s="10"/>
      <c r="G1765" s="10"/>
      <c r="H1765" s="10"/>
      <c r="I1765" s="10"/>
      <c r="J1765" s="10"/>
    </row>
    <row r="1766" spans="3:10" x14ac:dyDescent="0.25">
      <c r="C1766" s="10"/>
      <c r="D1766" s="10"/>
      <c r="E1766" s="10"/>
      <c r="F1766" s="10"/>
      <c r="G1766" s="10"/>
      <c r="H1766" s="10"/>
      <c r="I1766" s="10"/>
      <c r="J1766" s="10"/>
    </row>
    <row r="1767" spans="3:10" x14ac:dyDescent="0.25">
      <c r="C1767" s="10"/>
      <c r="D1767" s="10"/>
      <c r="E1767" s="10"/>
      <c r="F1767" s="10"/>
      <c r="G1767" s="10"/>
      <c r="H1767" s="10"/>
      <c r="I1767" s="10"/>
      <c r="J1767" s="10"/>
    </row>
    <row r="1768" spans="3:10" x14ac:dyDescent="0.25">
      <c r="C1768" s="10"/>
      <c r="D1768" s="10"/>
      <c r="E1768" s="10"/>
      <c r="F1768" s="10"/>
      <c r="G1768" s="10"/>
      <c r="H1768" s="10"/>
      <c r="I1768" s="10"/>
      <c r="J1768" s="10"/>
    </row>
    <row r="1769" spans="3:10" x14ac:dyDescent="0.25">
      <c r="C1769" s="10"/>
      <c r="D1769" s="10"/>
      <c r="E1769" s="10"/>
      <c r="F1769" s="10"/>
      <c r="G1769" s="10"/>
      <c r="H1769" s="10"/>
      <c r="I1769" s="10"/>
      <c r="J1769" s="10"/>
    </row>
    <row r="1770" spans="3:10" x14ac:dyDescent="0.25">
      <c r="C1770" s="10"/>
      <c r="D1770" s="10"/>
      <c r="E1770" s="10"/>
      <c r="F1770" s="10"/>
      <c r="G1770" s="10"/>
      <c r="H1770" s="10"/>
      <c r="I1770" s="10"/>
      <c r="J1770" s="10"/>
    </row>
    <row r="1771" spans="3:10" x14ac:dyDescent="0.25">
      <c r="C1771" s="10"/>
      <c r="D1771" s="10"/>
      <c r="E1771" s="10"/>
      <c r="F1771" s="10"/>
      <c r="G1771" s="10"/>
      <c r="H1771" s="10"/>
      <c r="I1771" s="10"/>
      <c r="J1771" s="10"/>
    </row>
    <row r="1772" spans="3:10" x14ac:dyDescent="0.25">
      <c r="C1772" s="10"/>
      <c r="D1772" s="10"/>
      <c r="E1772" s="10"/>
      <c r="F1772" s="10"/>
      <c r="G1772" s="10"/>
      <c r="H1772" s="10"/>
      <c r="I1772" s="10"/>
      <c r="J1772" s="10"/>
    </row>
    <row r="1773" spans="3:10" x14ac:dyDescent="0.25">
      <c r="C1773" s="10"/>
      <c r="D1773" s="10"/>
      <c r="E1773" s="10"/>
      <c r="F1773" s="10"/>
      <c r="G1773" s="10"/>
      <c r="H1773" s="10"/>
      <c r="I1773" s="10"/>
      <c r="J1773" s="10"/>
    </row>
    <row r="1774" spans="3:10" x14ac:dyDescent="0.25">
      <c r="C1774" s="10"/>
      <c r="D1774" s="10"/>
      <c r="E1774" s="10"/>
      <c r="F1774" s="10"/>
      <c r="G1774" s="10"/>
      <c r="H1774" s="10"/>
      <c r="I1774" s="10"/>
      <c r="J1774" s="10"/>
    </row>
    <row r="1775" spans="3:10" x14ac:dyDescent="0.25">
      <c r="C1775" s="10"/>
      <c r="D1775" s="10"/>
      <c r="E1775" s="10"/>
      <c r="F1775" s="10"/>
      <c r="G1775" s="10"/>
      <c r="H1775" s="10"/>
      <c r="I1775" s="10"/>
      <c r="J1775" s="10"/>
    </row>
    <row r="1776" spans="3:10" x14ac:dyDescent="0.25">
      <c r="C1776" s="10"/>
      <c r="D1776" s="10"/>
      <c r="E1776" s="10"/>
      <c r="F1776" s="10"/>
      <c r="G1776" s="10"/>
      <c r="H1776" s="10"/>
      <c r="I1776" s="10"/>
      <c r="J1776" s="10"/>
    </row>
    <row r="1777" spans="3:10" x14ac:dyDescent="0.25">
      <c r="C1777" s="10"/>
      <c r="D1777" s="10"/>
      <c r="E1777" s="10"/>
      <c r="F1777" s="10"/>
      <c r="G1777" s="10"/>
      <c r="H1777" s="10"/>
      <c r="I1777" s="10"/>
      <c r="J1777" s="10"/>
    </row>
    <row r="1778" spans="3:10" x14ac:dyDescent="0.25">
      <c r="C1778" s="10"/>
      <c r="D1778" s="10"/>
      <c r="E1778" s="10"/>
      <c r="F1778" s="10"/>
      <c r="G1778" s="10"/>
      <c r="H1778" s="10"/>
      <c r="I1778" s="10"/>
      <c r="J1778" s="10"/>
    </row>
    <row r="1779" spans="3:10" x14ac:dyDescent="0.25">
      <c r="C1779" s="10"/>
      <c r="D1779" s="10"/>
      <c r="E1779" s="10"/>
      <c r="F1779" s="10"/>
      <c r="G1779" s="10"/>
      <c r="H1779" s="10"/>
      <c r="I1779" s="10"/>
      <c r="J1779" s="10"/>
    </row>
    <row r="1780" spans="3:10" x14ac:dyDescent="0.25">
      <c r="C1780" s="10"/>
      <c r="D1780" s="10"/>
      <c r="E1780" s="10"/>
      <c r="F1780" s="10"/>
      <c r="G1780" s="10"/>
      <c r="H1780" s="10"/>
      <c r="I1780" s="10"/>
      <c r="J1780" s="10"/>
    </row>
    <row r="1781" spans="3:10" x14ac:dyDescent="0.25">
      <c r="C1781" s="10"/>
      <c r="D1781" s="10"/>
      <c r="E1781" s="10"/>
      <c r="F1781" s="10"/>
      <c r="G1781" s="10"/>
      <c r="H1781" s="10"/>
      <c r="I1781" s="10"/>
      <c r="J1781" s="10"/>
    </row>
    <row r="1782" spans="3:10" x14ac:dyDescent="0.25">
      <c r="C1782" s="10"/>
      <c r="D1782" s="10"/>
      <c r="E1782" s="10"/>
      <c r="F1782" s="10"/>
      <c r="G1782" s="10"/>
      <c r="H1782" s="10"/>
      <c r="I1782" s="10"/>
      <c r="J1782" s="10"/>
    </row>
    <row r="1783" spans="3:10" x14ac:dyDescent="0.25">
      <c r="C1783" s="10"/>
      <c r="D1783" s="10"/>
      <c r="E1783" s="10"/>
      <c r="F1783" s="10"/>
      <c r="G1783" s="10"/>
      <c r="H1783" s="10"/>
      <c r="I1783" s="10"/>
      <c r="J1783" s="10"/>
    </row>
    <row r="1784" spans="3:10" x14ac:dyDescent="0.25">
      <c r="C1784" s="10"/>
      <c r="D1784" s="10"/>
      <c r="E1784" s="10"/>
      <c r="F1784" s="10"/>
      <c r="G1784" s="10"/>
      <c r="H1784" s="10"/>
      <c r="I1784" s="10"/>
      <c r="J1784" s="10"/>
    </row>
    <row r="1785" spans="3:10" x14ac:dyDescent="0.25">
      <c r="C1785" s="10"/>
      <c r="D1785" s="10"/>
      <c r="E1785" s="10"/>
      <c r="F1785" s="10"/>
      <c r="G1785" s="10"/>
      <c r="H1785" s="10"/>
      <c r="I1785" s="10"/>
      <c r="J1785" s="10"/>
    </row>
    <row r="1786" spans="3:10" x14ac:dyDescent="0.25">
      <c r="C1786" s="10"/>
      <c r="D1786" s="10"/>
      <c r="E1786" s="10"/>
      <c r="F1786" s="10"/>
      <c r="G1786" s="10"/>
      <c r="H1786" s="10"/>
      <c r="I1786" s="10"/>
      <c r="J1786" s="10"/>
    </row>
    <row r="1787" spans="3:10" x14ac:dyDescent="0.25">
      <c r="C1787" s="10"/>
      <c r="D1787" s="10"/>
      <c r="E1787" s="10"/>
      <c r="F1787" s="10"/>
      <c r="G1787" s="10"/>
      <c r="H1787" s="10"/>
      <c r="I1787" s="10"/>
      <c r="J1787" s="10"/>
    </row>
    <row r="1788" spans="3:10" x14ac:dyDescent="0.25">
      <c r="C1788" s="10"/>
      <c r="D1788" s="10"/>
      <c r="E1788" s="10"/>
      <c r="F1788" s="10"/>
      <c r="G1788" s="10"/>
      <c r="H1788" s="10"/>
      <c r="I1788" s="10"/>
      <c r="J1788" s="10"/>
    </row>
    <row r="1789" spans="3:10" x14ac:dyDescent="0.25">
      <c r="C1789" s="10"/>
      <c r="D1789" s="10"/>
      <c r="E1789" s="10"/>
      <c r="F1789" s="10"/>
      <c r="G1789" s="10"/>
      <c r="H1789" s="10"/>
      <c r="I1789" s="10"/>
      <c r="J1789" s="10"/>
    </row>
    <row r="1790" spans="3:10" x14ac:dyDescent="0.25">
      <c r="C1790" s="10"/>
      <c r="D1790" s="10"/>
      <c r="E1790" s="10"/>
      <c r="F1790" s="10"/>
      <c r="G1790" s="10"/>
      <c r="H1790" s="10"/>
      <c r="I1790" s="10"/>
      <c r="J1790" s="10"/>
    </row>
    <row r="1791" spans="3:10" x14ac:dyDescent="0.25">
      <c r="C1791" s="10"/>
      <c r="D1791" s="10"/>
      <c r="E1791" s="10"/>
      <c r="F1791" s="10"/>
      <c r="G1791" s="10"/>
      <c r="H1791" s="10"/>
      <c r="I1791" s="10"/>
      <c r="J1791" s="10"/>
    </row>
    <row r="1792" spans="3:10" x14ac:dyDescent="0.25">
      <c r="C1792" s="10"/>
      <c r="D1792" s="10"/>
      <c r="E1792" s="10"/>
      <c r="F1792" s="10"/>
      <c r="G1792" s="10"/>
      <c r="H1792" s="10"/>
      <c r="I1792" s="10"/>
      <c r="J1792" s="10"/>
    </row>
    <row r="1793" spans="3:10" x14ac:dyDescent="0.25">
      <c r="C1793" s="10"/>
      <c r="D1793" s="10"/>
      <c r="E1793" s="10"/>
      <c r="F1793" s="10"/>
      <c r="G1793" s="10"/>
      <c r="H1793" s="10"/>
      <c r="I1793" s="10"/>
      <c r="J1793" s="10"/>
    </row>
    <row r="1794" spans="3:10" x14ac:dyDescent="0.25">
      <c r="C1794" s="10"/>
      <c r="D1794" s="10"/>
      <c r="E1794" s="10"/>
      <c r="F1794" s="10"/>
      <c r="G1794" s="10"/>
      <c r="H1794" s="10"/>
      <c r="I1794" s="10"/>
      <c r="J1794" s="10"/>
    </row>
    <row r="1795" spans="3:10" x14ac:dyDescent="0.25">
      <c r="C1795" s="10"/>
      <c r="D1795" s="10"/>
      <c r="E1795" s="10"/>
      <c r="F1795" s="10"/>
      <c r="G1795" s="10"/>
      <c r="H1795" s="10"/>
      <c r="I1795" s="10"/>
      <c r="J1795" s="10"/>
    </row>
    <row r="1796" spans="3:10" x14ac:dyDescent="0.25">
      <c r="C1796" s="10"/>
      <c r="D1796" s="10"/>
      <c r="E1796" s="10"/>
      <c r="F1796" s="10"/>
      <c r="G1796" s="10"/>
      <c r="H1796" s="10"/>
      <c r="I1796" s="10"/>
      <c r="J1796" s="10"/>
    </row>
    <row r="1797" spans="3:10" x14ac:dyDescent="0.25">
      <c r="C1797" s="10"/>
      <c r="D1797" s="10"/>
      <c r="E1797" s="10"/>
      <c r="F1797" s="10"/>
      <c r="G1797" s="10"/>
      <c r="H1797" s="10"/>
      <c r="I1797" s="10"/>
      <c r="J1797" s="10"/>
    </row>
    <row r="1798" spans="3:10" x14ac:dyDescent="0.25">
      <c r="C1798" s="10"/>
      <c r="D1798" s="10"/>
      <c r="E1798" s="10"/>
      <c r="F1798" s="10"/>
      <c r="G1798" s="10"/>
      <c r="H1798" s="10"/>
      <c r="I1798" s="10"/>
      <c r="J1798" s="10"/>
    </row>
    <row r="1799" spans="3:10" x14ac:dyDescent="0.25">
      <c r="C1799" s="10"/>
      <c r="D1799" s="10"/>
      <c r="E1799" s="10"/>
      <c r="F1799" s="10"/>
      <c r="G1799" s="10"/>
      <c r="H1799" s="10"/>
      <c r="I1799" s="10"/>
      <c r="J1799" s="10"/>
    </row>
    <row r="1800" spans="3:10" x14ac:dyDescent="0.25">
      <c r="C1800" s="10"/>
      <c r="D1800" s="10"/>
      <c r="E1800" s="10"/>
      <c r="F1800" s="10"/>
      <c r="G1800" s="10"/>
      <c r="H1800" s="10"/>
      <c r="I1800" s="10"/>
      <c r="J1800" s="10"/>
    </row>
    <row r="1801" spans="3:10" x14ac:dyDescent="0.25">
      <c r="C1801" s="10"/>
      <c r="D1801" s="10"/>
      <c r="E1801" s="10"/>
      <c r="F1801" s="10"/>
      <c r="G1801" s="10"/>
      <c r="H1801" s="10"/>
      <c r="I1801" s="10"/>
      <c r="J1801" s="10"/>
    </row>
    <row r="1802" spans="3:10" x14ac:dyDescent="0.25">
      <c r="C1802" s="10"/>
      <c r="D1802" s="10"/>
      <c r="E1802" s="10"/>
      <c r="F1802" s="10"/>
      <c r="G1802" s="10"/>
      <c r="H1802" s="10"/>
      <c r="I1802" s="10"/>
      <c r="J1802" s="10"/>
    </row>
    <row r="1803" spans="3:10" x14ac:dyDescent="0.25">
      <c r="C1803" s="10"/>
      <c r="D1803" s="10"/>
      <c r="E1803" s="10"/>
      <c r="F1803" s="10"/>
      <c r="G1803" s="10"/>
      <c r="H1803" s="10"/>
      <c r="I1803" s="10"/>
      <c r="J1803" s="10"/>
    </row>
    <row r="1804" spans="3:10" x14ac:dyDescent="0.25">
      <c r="C1804" s="10"/>
      <c r="D1804" s="10"/>
      <c r="E1804" s="10"/>
      <c r="F1804" s="10"/>
      <c r="G1804" s="10"/>
      <c r="H1804" s="10"/>
      <c r="I1804" s="10"/>
      <c r="J1804" s="10"/>
    </row>
    <row r="1805" spans="3:10" x14ac:dyDescent="0.25">
      <c r="C1805" s="10"/>
      <c r="D1805" s="10"/>
      <c r="E1805" s="10"/>
      <c r="F1805" s="10"/>
      <c r="G1805" s="10"/>
      <c r="H1805" s="10"/>
      <c r="I1805" s="10"/>
      <c r="J1805" s="10"/>
    </row>
    <row r="1806" spans="3:10" x14ac:dyDescent="0.25">
      <c r="C1806" s="10"/>
      <c r="D1806" s="10"/>
      <c r="E1806" s="10"/>
      <c r="F1806" s="10"/>
      <c r="G1806" s="10"/>
      <c r="H1806" s="10"/>
      <c r="I1806" s="10"/>
      <c r="J1806" s="10"/>
    </row>
    <row r="1807" spans="3:10" x14ac:dyDescent="0.25">
      <c r="C1807" s="10"/>
      <c r="D1807" s="10"/>
      <c r="E1807" s="10"/>
      <c r="F1807" s="10"/>
      <c r="G1807" s="10"/>
      <c r="H1807" s="10"/>
      <c r="I1807" s="10"/>
      <c r="J1807" s="10"/>
    </row>
    <row r="1808" spans="3:10" x14ac:dyDescent="0.25">
      <c r="C1808" s="10"/>
      <c r="D1808" s="10"/>
      <c r="E1808" s="10"/>
      <c r="F1808" s="10"/>
      <c r="G1808" s="10"/>
      <c r="H1808" s="10"/>
      <c r="I1808" s="10"/>
      <c r="J1808" s="10"/>
    </row>
    <row r="1809" spans="3:10" x14ac:dyDescent="0.25">
      <c r="C1809" s="10"/>
      <c r="D1809" s="10"/>
      <c r="E1809" s="10"/>
      <c r="F1809" s="10"/>
      <c r="G1809" s="10"/>
      <c r="H1809" s="10"/>
      <c r="I1809" s="10"/>
      <c r="J1809" s="10"/>
    </row>
    <row r="1810" spans="3:10" x14ac:dyDescent="0.25">
      <c r="C1810" s="10"/>
      <c r="D1810" s="10"/>
      <c r="E1810" s="10"/>
      <c r="F1810" s="10"/>
      <c r="G1810" s="10"/>
      <c r="H1810" s="10"/>
      <c r="I1810" s="10"/>
      <c r="J1810" s="10"/>
    </row>
    <row r="1811" spans="3:10" x14ac:dyDescent="0.25">
      <c r="C1811" s="10"/>
      <c r="D1811" s="10"/>
      <c r="E1811" s="10"/>
      <c r="F1811" s="10"/>
      <c r="G1811" s="10"/>
      <c r="H1811" s="10"/>
      <c r="I1811" s="10"/>
      <c r="J1811" s="10"/>
    </row>
    <row r="1812" spans="3:10" x14ac:dyDescent="0.25">
      <c r="C1812" s="10"/>
      <c r="D1812" s="10"/>
      <c r="E1812" s="10"/>
      <c r="F1812" s="10"/>
      <c r="G1812" s="10"/>
      <c r="H1812" s="10"/>
      <c r="I1812" s="10"/>
      <c r="J1812" s="10"/>
    </row>
    <row r="1813" spans="3:10" x14ac:dyDescent="0.25">
      <c r="C1813" s="10"/>
      <c r="D1813" s="10"/>
      <c r="E1813" s="10"/>
      <c r="F1813" s="10"/>
      <c r="G1813" s="10"/>
      <c r="H1813" s="10"/>
      <c r="I1813" s="10"/>
      <c r="J1813" s="10"/>
    </row>
    <row r="1814" spans="3:10" x14ac:dyDescent="0.25">
      <c r="C1814" s="10"/>
      <c r="D1814" s="10"/>
      <c r="E1814" s="10"/>
      <c r="F1814" s="10"/>
      <c r="G1814" s="10"/>
      <c r="H1814" s="10"/>
      <c r="I1814" s="10"/>
      <c r="J1814" s="10"/>
    </row>
    <row r="1815" spans="3:10" x14ac:dyDescent="0.25">
      <c r="C1815" s="10"/>
      <c r="D1815" s="10"/>
      <c r="E1815" s="10"/>
      <c r="F1815" s="10"/>
      <c r="G1815" s="10"/>
      <c r="H1815" s="10"/>
      <c r="I1815" s="10"/>
      <c r="J1815" s="10"/>
    </row>
    <row r="1816" spans="3:10" x14ac:dyDescent="0.25">
      <c r="C1816" s="10"/>
      <c r="D1816" s="10"/>
      <c r="E1816" s="10"/>
      <c r="F1816" s="10"/>
      <c r="G1816" s="10"/>
      <c r="H1816" s="10"/>
      <c r="I1816" s="10"/>
      <c r="J1816" s="10"/>
    </row>
    <row r="1817" spans="3:10" x14ac:dyDescent="0.25">
      <c r="C1817" s="10"/>
      <c r="D1817" s="10"/>
      <c r="E1817" s="10"/>
      <c r="F1817" s="10"/>
      <c r="G1817" s="10"/>
      <c r="H1817" s="10"/>
      <c r="I1817" s="10"/>
      <c r="J1817" s="10"/>
    </row>
    <row r="1818" spans="3:10" x14ac:dyDescent="0.25">
      <c r="C1818" s="10"/>
      <c r="D1818" s="10"/>
      <c r="E1818" s="10"/>
      <c r="F1818" s="10"/>
      <c r="G1818" s="10"/>
      <c r="H1818" s="10"/>
      <c r="I1818" s="10"/>
      <c r="J1818" s="10"/>
    </row>
    <row r="1819" spans="3:10" x14ac:dyDescent="0.25">
      <c r="C1819" s="10"/>
      <c r="D1819" s="10"/>
      <c r="E1819" s="10"/>
      <c r="F1819" s="10"/>
      <c r="G1819" s="10"/>
      <c r="H1819" s="10"/>
      <c r="I1819" s="10"/>
      <c r="J1819" s="10"/>
    </row>
    <row r="1820" spans="3:10" x14ac:dyDescent="0.25">
      <c r="C1820" s="10"/>
      <c r="D1820" s="10"/>
      <c r="E1820" s="10"/>
      <c r="F1820" s="10"/>
      <c r="G1820" s="10"/>
      <c r="H1820" s="10"/>
      <c r="I1820" s="10"/>
      <c r="J1820" s="10"/>
    </row>
    <row r="1821" spans="3:10" x14ac:dyDescent="0.25">
      <c r="C1821" s="10"/>
      <c r="D1821" s="10"/>
      <c r="E1821" s="10"/>
      <c r="F1821" s="10"/>
      <c r="G1821" s="10"/>
      <c r="H1821" s="10"/>
      <c r="I1821" s="10"/>
      <c r="J1821" s="10"/>
    </row>
    <row r="1822" spans="3:10" x14ac:dyDescent="0.25">
      <c r="C1822" s="10"/>
      <c r="D1822" s="10"/>
      <c r="E1822" s="10"/>
      <c r="F1822" s="10"/>
      <c r="G1822" s="10"/>
      <c r="H1822" s="10"/>
      <c r="I1822" s="10"/>
      <c r="J1822" s="10"/>
    </row>
    <row r="1823" spans="3:10" x14ac:dyDescent="0.25">
      <c r="C1823" s="10"/>
      <c r="D1823" s="10"/>
      <c r="E1823" s="10"/>
      <c r="F1823" s="10"/>
      <c r="G1823" s="10"/>
      <c r="H1823" s="10"/>
      <c r="I1823" s="10"/>
      <c r="J1823" s="10"/>
    </row>
    <row r="1824" spans="3:10" x14ac:dyDescent="0.25">
      <c r="C1824" s="10"/>
      <c r="D1824" s="10"/>
      <c r="E1824" s="10"/>
      <c r="F1824" s="10"/>
      <c r="G1824" s="10"/>
      <c r="H1824" s="10"/>
      <c r="I1824" s="10"/>
      <c r="J1824" s="10"/>
    </row>
    <row r="1825" spans="3:10" x14ac:dyDescent="0.25">
      <c r="C1825" s="10"/>
      <c r="D1825" s="10"/>
      <c r="E1825" s="10"/>
      <c r="F1825" s="10"/>
      <c r="G1825" s="10"/>
      <c r="H1825" s="10"/>
      <c r="I1825" s="10"/>
      <c r="J1825" s="10"/>
    </row>
    <row r="1826" spans="3:10" x14ac:dyDescent="0.25">
      <c r="C1826" s="10"/>
      <c r="D1826" s="10"/>
      <c r="E1826" s="10"/>
      <c r="F1826" s="10"/>
      <c r="G1826" s="10"/>
      <c r="H1826" s="10"/>
      <c r="I1826" s="10"/>
      <c r="J1826" s="10"/>
    </row>
    <row r="1827" spans="3:10" x14ac:dyDescent="0.25">
      <c r="C1827" s="10"/>
      <c r="D1827" s="10"/>
      <c r="E1827" s="10"/>
      <c r="F1827" s="10"/>
      <c r="G1827" s="10"/>
      <c r="H1827" s="10"/>
      <c r="I1827" s="10"/>
      <c r="J1827" s="10"/>
    </row>
    <row r="1828" spans="3:10" x14ac:dyDescent="0.25">
      <c r="C1828" s="10"/>
      <c r="D1828" s="10"/>
      <c r="E1828" s="10"/>
      <c r="F1828" s="10"/>
      <c r="G1828" s="10"/>
      <c r="H1828" s="10"/>
      <c r="I1828" s="10"/>
      <c r="J1828" s="10"/>
    </row>
    <row r="1829" spans="3:10" x14ac:dyDescent="0.25">
      <c r="C1829" s="10"/>
      <c r="D1829" s="10"/>
      <c r="E1829" s="10"/>
      <c r="F1829" s="10"/>
      <c r="G1829" s="10"/>
      <c r="H1829" s="10"/>
      <c r="I1829" s="10"/>
      <c r="J1829" s="10"/>
    </row>
    <row r="1830" spans="3:10" x14ac:dyDescent="0.25">
      <c r="C1830" s="10"/>
      <c r="D1830" s="10"/>
      <c r="E1830" s="10"/>
      <c r="F1830" s="10"/>
      <c r="G1830" s="10"/>
      <c r="H1830" s="10"/>
      <c r="I1830" s="10"/>
      <c r="J1830" s="10"/>
    </row>
    <row r="1831" spans="3:10" x14ac:dyDescent="0.25">
      <c r="C1831" s="10"/>
      <c r="D1831" s="10"/>
      <c r="E1831" s="10"/>
      <c r="F1831" s="10"/>
      <c r="G1831" s="10"/>
      <c r="H1831" s="10"/>
      <c r="I1831" s="10"/>
      <c r="J1831" s="10"/>
    </row>
    <row r="1832" spans="3:10" x14ac:dyDescent="0.25">
      <c r="C1832" s="10"/>
      <c r="D1832" s="10"/>
      <c r="E1832" s="10"/>
      <c r="F1832" s="10"/>
      <c r="G1832" s="10"/>
      <c r="H1832" s="10"/>
      <c r="I1832" s="10"/>
      <c r="J1832" s="10"/>
    </row>
    <row r="1833" spans="3:10" x14ac:dyDescent="0.25">
      <c r="C1833" s="10"/>
      <c r="D1833" s="10"/>
      <c r="E1833" s="10"/>
      <c r="F1833" s="10"/>
      <c r="G1833" s="10"/>
      <c r="H1833" s="10"/>
      <c r="I1833" s="10"/>
      <c r="J1833" s="10"/>
    </row>
    <row r="1834" spans="3:10" x14ac:dyDescent="0.25">
      <c r="C1834" s="10"/>
      <c r="D1834" s="10"/>
      <c r="E1834" s="10"/>
      <c r="F1834" s="10"/>
      <c r="G1834" s="10"/>
      <c r="H1834" s="10"/>
      <c r="I1834" s="10"/>
      <c r="J1834" s="10"/>
    </row>
    <row r="1835" spans="3:10" x14ac:dyDescent="0.25">
      <c r="C1835" s="10"/>
      <c r="D1835" s="10"/>
      <c r="E1835" s="10"/>
      <c r="F1835" s="10"/>
      <c r="G1835" s="10"/>
      <c r="H1835" s="10"/>
      <c r="I1835" s="10"/>
      <c r="J1835" s="10"/>
    </row>
    <row r="1836" spans="3:10" x14ac:dyDescent="0.25">
      <c r="C1836" s="10"/>
      <c r="D1836" s="10"/>
      <c r="E1836" s="10"/>
      <c r="F1836" s="10"/>
      <c r="G1836" s="10"/>
      <c r="H1836" s="10"/>
      <c r="I1836" s="10"/>
      <c r="J1836" s="10"/>
    </row>
    <row r="1837" spans="3:10" x14ac:dyDescent="0.25">
      <c r="C1837" s="10"/>
      <c r="D1837" s="10"/>
      <c r="E1837" s="10"/>
      <c r="F1837" s="10"/>
      <c r="G1837" s="10"/>
      <c r="H1837" s="10"/>
      <c r="I1837" s="10"/>
      <c r="J1837" s="10"/>
    </row>
    <row r="1838" spans="3:10" x14ac:dyDescent="0.25">
      <c r="C1838" s="10"/>
      <c r="D1838" s="10"/>
      <c r="E1838" s="10"/>
      <c r="F1838" s="10"/>
      <c r="G1838" s="10"/>
      <c r="H1838" s="10"/>
      <c r="I1838" s="10"/>
      <c r="J1838" s="10"/>
    </row>
    <row r="1839" spans="3:10" x14ac:dyDescent="0.25">
      <c r="C1839" s="10"/>
      <c r="D1839" s="10"/>
      <c r="E1839" s="10"/>
      <c r="F1839" s="10"/>
      <c r="G1839" s="10"/>
      <c r="H1839" s="10"/>
      <c r="I1839" s="10"/>
      <c r="J1839" s="10"/>
    </row>
    <row r="1840" spans="3:10" x14ac:dyDescent="0.25">
      <c r="C1840" s="10"/>
      <c r="D1840" s="10"/>
      <c r="E1840" s="10"/>
      <c r="F1840" s="10"/>
      <c r="G1840" s="10"/>
      <c r="H1840" s="10"/>
      <c r="I1840" s="10"/>
      <c r="J1840" s="10"/>
    </row>
    <row r="1841" spans="3:10" x14ac:dyDescent="0.25">
      <c r="C1841" s="10"/>
      <c r="D1841" s="10"/>
      <c r="E1841" s="10"/>
      <c r="F1841" s="10"/>
      <c r="G1841" s="10"/>
      <c r="H1841" s="10"/>
      <c r="I1841" s="10"/>
      <c r="J1841" s="10"/>
    </row>
    <row r="1842" spans="3:10" x14ac:dyDescent="0.25">
      <c r="C1842" s="10"/>
      <c r="D1842" s="10"/>
      <c r="E1842" s="10"/>
      <c r="F1842" s="10"/>
      <c r="G1842" s="10"/>
      <c r="H1842" s="10"/>
      <c r="I1842" s="10"/>
      <c r="J1842" s="10"/>
    </row>
    <row r="1843" spans="3:10" x14ac:dyDescent="0.25">
      <c r="C1843" s="10"/>
      <c r="D1843" s="10"/>
      <c r="E1843" s="10"/>
      <c r="F1843" s="10"/>
      <c r="G1843" s="10"/>
      <c r="H1843" s="10"/>
      <c r="I1843" s="10"/>
      <c r="J1843" s="10"/>
    </row>
    <row r="1844" spans="3:10" x14ac:dyDescent="0.25">
      <c r="C1844" s="10"/>
      <c r="D1844" s="10"/>
      <c r="E1844" s="10"/>
      <c r="F1844" s="10"/>
      <c r="G1844" s="10"/>
      <c r="H1844" s="10"/>
      <c r="I1844" s="10"/>
      <c r="J1844" s="10"/>
    </row>
    <row r="1845" spans="3:10" x14ac:dyDescent="0.25">
      <c r="C1845" s="10"/>
      <c r="D1845" s="10"/>
      <c r="E1845" s="10"/>
      <c r="F1845" s="10"/>
      <c r="G1845" s="10"/>
      <c r="H1845" s="10"/>
      <c r="I1845" s="10"/>
      <c r="J1845" s="10"/>
    </row>
    <row r="1846" spans="3:10" x14ac:dyDescent="0.25">
      <c r="C1846" s="10"/>
      <c r="D1846" s="10"/>
      <c r="E1846" s="10"/>
      <c r="F1846" s="10"/>
      <c r="G1846" s="10"/>
      <c r="H1846" s="10"/>
      <c r="I1846" s="10"/>
      <c r="J1846" s="10"/>
    </row>
    <row r="1847" spans="3:10" x14ac:dyDescent="0.25">
      <c r="C1847" s="10"/>
      <c r="D1847" s="10"/>
      <c r="E1847" s="10"/>
      <c r="F1847" s="10"/>
      <c r="G1847" s="10"/>
      <c r="H1847" s="10"/>
      <c r="I1847" s="10"/>
      <c r="J1847" s="10"/>
    </row>
    <row r="1848" spans="3:10" x14ac:dyDescent="0.25">
      <c r="C1848" s="10"/>
      <c r="D1848" s="10"/>
      <c r="E1848" s="10"/>
      <c r="F1848" s="10"/>
      <c r="G1848" s="10"/>
      <c r="H1848" s="10"/>
      <c r="I1848" s="10"/>
      <c r="J1848" s="10"/>
    </row>
    <row r="1849" spans="3:10" x14ac:dyDescent="0.25">
      <c r="C1849" s="10"/>
      <c r="D1849" s="10"/>
      <c r="E1849" s="10"/>
      <c r="F1849" s="10"/>
      <c r="G1849" s="10"/>
      <c r="H1849" s="10"/>
      <c r="I1849" s="10"/>
      <c r="J1849" s="10"/>
    </row>
    <row r="1850" spans="3:10" x14ac:dyDescent="0.25">
      <c r="C1850" s="10"/>
      <c r="D1850" s="10"/>
      <c r="E1850" s="10"/>
      <c r="F1850" s="10"/>
      <c r="G1850" s="10"/>
      <c r="H1850" s="10"/>
      <c r="I1850" s="10"/>
      <c r="J1850" s="10"/>
    </row>
    <row r="1851" spans="3:10" x14ac:dyDescent="0.25">
      <c r="C1851" s="10"/>
      <c r="D1851" s="10"/>
      <c r="E1851" s="10"/>
      <c r="F1851" s="10"/>
      <c r="G1851" s="10"/>
      <c r="H1851" s="10"/>
      <c r="I1851" s="10"/>
      <c r="J1851" s="10"/>
    </row>
    <row r="1852" spans="3:10" x14ac:dyDescent="0.25">
      <c r="C1852" s="10"/>
      <c r="D1852" s="10"/>
      <c r="E1852" s="10"/>
      <c r="F1852" s="10"/>
      <c r="G1852" s="10"/>
      <c r="H1852" s="10"/>
      <c r="I1852" s="10"/>
      <c r="J1852" s="10"/>
    </row>
    <row r="1853" spans="3:10" x14ac:dyDescent="0.25">
      <c r="C1853" s="10"/>
      <c r="D1853" s="10"/>
      <c r="E1853" s="10"/>
      <c r="F1853" s="10"/>
      <c r="G1853" s="10"/>
      <c r="H1853" s="10"/>
      <c r="I1853" s="10"/>
      <c r="J1853" s="10"/>
    </row>
    <row r="1854" spans="3:10" x14ac:dyDescent="0.25">
      <c r="C1854" s="10"/>
      <c r="D1854" s="10"/>
      <c r="E1854" s="10"/>
      <c r="F1854" s="10"/>
      <c r="G1854" s="10"/>
      <c r="H1854" s="10"/>
      <c r="I1854" s="10"/>
      <c r="J1854" s="10"/>
    </row>
    <row r="1855" spans="3:10" x14ac:dyDescent="0.25">
      <c r="C1855" s="10"/>
      <c r="D1855" s="10"/>
      <c r="E1855" s="10"/>
      <c r="F1855" s="10"/>
      <c r="G1855" s="10"/>
      <c r="H1855" s="10"/>
      <c r="I1855" s="10"/>
      <c r="J1855" s="10"/>
    </row>
    <row r="1856" spans="3:10" x14ac:dyDescent="0.25">
      <c r="C1856" s="10"/>
      <c r="D1856" s="10"/>
      <c r="E1856" s="10"/>
      <c r="F1856" s="10"/>
      <c r="G1856" s="10"/>
      <c r="H1856" s="10"/>
      <c r="I1856" s="10"/>
      <c r="J1856" s="10"/>
    </row>
    <row r="1857" spans="3:10" x14ac:dyDescent="0.25">
      <c r="C1857" s="10"/>
      <c r="D1857" s="10"/>
      <c r="E1857" s="10"/>
      <c r="F1857" s="10"/>
      <c r="G1857" s="10"/>
      <c r="H1857" s="10"/>
      <c r="I1857" s="10"/>
      <c r="J1857" s="10"/>
    </row>
    <row r="1858" spans="3:10" x14ac:dyDescent="0.25">
      <c r="C1858" s="10"/>
      <c r="D1858" s="10"/>
      <c r="E1858" s="10"/>
      <c r="F1858" s="10"/>
      <c r="G1858" s="10"/>
      <c r="H1858" s="10"/>
      <c r="I1858" s="10"/>
      <c r="J1858" s="10"/>
    </row>
    <row r="1859" spans="3:10" x14ac:dyDescent="0.25">
      <c r="C1859" s="10"/>
      <c r="D1859" s="10"/>
      <c r="E1859" s="10"/>
      <c r="F1859" s="10"/>
      <c r="G1859" s="10"/>
      <c r="H1859" s="10"/>
      <c r="I1859" s="10"/>
      <c r="J1859" s="10"/>
    </row>
    <row r="1860" spans="3:10" x14ac:dyDescent="0.25">
      <c r="C1860" s="10"/>
      <c r="D1860" s="10"/>
      <c r="E1860" s="10"/>
      <c r="F1860" s="10"/>
      <c r="G1860" s="10"/>
      <c r="H1860" s="10"/>
      <c r="I1860" s="10"/>
      <c r="J1860" s="10"/>
    </row>
    <row r="1861" spans="3:10" x14ac:dyDescent="0.25">
      <c r="C1861" s="10"/>
      <c r="D1861" s="10"/>
      <c r="E1861" s="10"/>
      <c r="F1861" s="10"/>
      <c r="G1861" s="10"/>
      <c r="H1861" s="10"/>
      <c r="I1861" s="10"/>
      <c r="J1861" s="10"/>
    </row>
    <row r="1862" spans="3:10" x14ac:dyDescent="0.25">
      <c r="C1862" s="10"/>
      <c r="D1862" s="10"/>
      <c r="E1862" s="10"/>
      <c r="F1862" s="10"/>
      <c r="G1862" s="10"/>
      <c r="H1862" s="10"/>
      <c r="I1862" s="10"/>
      <c r="J1862" s="10"/>
    </row>
    <row r="1863" spans="3:10" x14ac:dyDescent="0.25">
      <c r="C1863" s="10"/>
      <c r="D1863" s="10"/>
      <c r="E1863" s="10"/>
      <c r="F1863" s="10"/>
      <c r="G1863" s="10"/>
      <c r="H1863" s="10"/>
      <c r="I1863" s="10"/>
      <c r="J1863" s="10"/>
    </row>
    <row r="1864" spans="3:10" x14ac:dyDescent="0.25">
      <c r="C1864" s="10"/>
      <c r="D1864" s="10"/>
      <c r="E1864" s="10"/>
      <c r="F1864" s="10"/>
      <c r="G1864" s="10"/>
      <c r="H1864" s="10"/>
      <c r="I1864" s="10"/>
      <c r="J1864" s="10"/>
    </row>
    <row r="1865" spans="3:10" x14ac:dyDescent="0.25">
      <c r="C1865" s="10"/>
      <c r="D1865" s="10"/>
      <c r="E1865" s="10"/>
      <c r="F1865" s="10"/>
      <c r="G1865" s="10"/>
      <c r="H1865" s="10"/>
      <c r="I1865" s="10"/>
      <c r="J1865" s="10"/>
    </row>
    <row r="1866" spans="3:10" x14ac:dyDescent="0.25">
      <c r="C1866" s="10"/>
      <c r="D1866" s="10"/>
      <c r="E1866" s="10"/>
      <c r="F1866" s="10"/>
      <c r="G1866" s="10"/>
      <c r="H1866" s="10"/>
      <c r="I1866" s="10"/>
      <c r="J1866" s="10"/>
    </row>
    <row r="1867" spans="3:10" x14ac:dyDescent="0.25">
      <c r="C1867" s="10"/>
      <c r="D1867" s="10"/>
      <c r="E1867" s="10"/>
      <c r="F1867" s="10"/>
      <c r="G1867" s="10"/>
      <c r="H1867" s="10"/>
      <c r="I1867" s="10"/>
      <c r="J1867" s="10"/>
    </row>
    <row r="1868" spans="3:10" x14ac:dyDescent="0.25">
      <c r="C1868" s="10"/>
      <c r="D1868" s="10"/>
      <c r="E1868" s="10"/>
      <c r="F1868" s="10"/>
      <c r="G1868" s="10"/>
      <c r="H1868" s="10"/>
      <c r="I1868" s="10"/>
      <c r="J1868" s="10"/>
    </row>
    <row r="1869" spans="3:10" x14ac:dyDescent="0.25">
      <c r="C1869" s="10"/>
      <c r="D1869" s="10"/>
      <c r="E1869" s="10"/>
      <c r="F1869" s="10"/>
      <c r="G1869" s="10"/>
      <c r="H1869" s="10"/>
      <c r="I1869" s="10"/>
      <c r="J1869" s="10"/>
    </row>
    <row r="1870" spans="3:10" x14ac:dyDescent="0.25">
      <c r="C1870" s="10"/>
      <c r="D1870" s="10"/>
      <c r="E1870" s="10"/>
      <c r="F1870" s="10"/>
      <c r="G1870" s="10"/>
      <c r="H1870" s="10"/>
      <c r="I1870" s="10"/>
      <c r="J1870" s="10"/>
    </row>
    <row r="1871" spans="3:10" x14ac:dyDescent="0.25">
      <c r="C1871" s="10"/>
      <c r="D1871" s="10"/>
      <c r="E1871" s="10"/>
      <c r="F1871" s="10"/>
      <c r="G1871" s="10"/>
      <c r="H1871" s="10"/>
      <c r="I1871" s="10"/>
      <c r="J1871" s="10"/>
    </row>
    <row r="1872" spans="3:10" x14ac:dyDescent="0.25">
      <c r="C1872" s="10"/>
      <c r="D1872" s="10"/>
      <c r="E1872" s="10"/>
      <c r="F1872" s="10"/>
      <c r="G1872" s="10"/>
      <c r="H1872" s="10"/>
      <c r="I1872" s="10"/>
      <c r="J1872" s="10"/>
    </row>
    <row r="1873" spans="3:10" x14ac:dyDescent="0.25">
      <c r="C1873" s="10"/>
      <c r="D1873" s="10"/>
      <c r="E1873" s="10"/>
      <c r="F1873" s="10"/>
      <c r="G1873" s="10"/>
      <c r="H1873" s="10"/>
      <c r="I1873" s="10"/>
      <c r="J1873" s="10"/>
    </row>
    <row r="1874" spans="3:10" x14ac:dyDescent="0.25">
      <c r="C1874" s="10"/>
      <c r="D1874" s="10"/>
      <c r="E1874" s="10"/>
      <c r="F1874" s="10"/>
      <c r="G1874" s="10"/>
      <c r="H1874" s="10"/>
      <c r="I1874" s="10"/>
      <c r="J1874" s="10"/>
    </row>
    <row r="1875" spans="3:10" x14ac:dyDescent="0.25">
      <c r="C1875" s="10"/>
      <c r="D1875" s="10"/>
      <c r="E1875" s="10"/>
      <c r="F1875" s="10"/>
      <c r="G1875" s="10"/>
      <c r="H1875" s="10"/>
      <c r="I1875" s="10"/>
      <c r="J1875" s="10"/>
    </row>
    <row r="1876" spans="3:10" x14ac:dyDescent="0.25">
      <c r="C1876" s="10"/>
      <c r="D1876" s="10"/>
      <c r="E1876" s="10"/>
      <c r="F1876" s="10"/>
      <c r="G1876" s="10"/>
      <c r="H1876" s="10"/>
      <c r="I1876" s="10"/>
      <c r="J1876" s="10"/>
    </row>
    <row r="1877" spans="3:10" x14ac:dyDescent="0.25">
      <c r="C1877" s="10"/>
      <c r="D1877" s="10"/>
      <c r="E1877" s="10"/>
      <c r="F1877" s="10"/>
      <c r="G1877" s="10"/>
      <c r="H1877" s="10"/>
      <c r="I1877" s="10"/>
      <c r="J1877" s="10"/>
    </row>
    <row r="1878" spans="3:10" x14ac:dyDescent="0.25">
      <c r="C1878" s="10"/>
      <c r="D1878" s="10"/>
      <c r="E1878" s="10"/>
      <c r="F1878" s="10"/>
      <c r="G1878" s="10"/>
      <c r="H1878" s="10"/>
      <c r="I1878" s="10"/>
      <c r="J1878" s="10"/>
    </row>
    <row r="1879" spans="3:10" x14ac:dyDescent="0.25">
      <c r="C1879" s="10"/>
      <c r="D1879" s="10"/>
      <c r="E1879" s="10"/>
      <c r="F1879" s="10"/>
      <c r="G1879" s="10"/>
      <c r="H1879" s="10"/>
      <c r="I1879" s="10"/>
      <c r="J1879" s="10"/>
    </row>
    <row r="1880" spans="3:10" x14ac:dyDescent="0.25">
      <c r="C1880" s="10"/>
      <c r="D1880" s="10"/>
      <c r="E1880" s="10"/>
      <c r="F1880" s="10"/>
      <c r="G1880" s="10"/>
      <c r="H1880" s="10"/>
      <c r="I1880" s="10"/>
      <c r="J1880" s="10"/>
    </row>
    <row r="1881" spans="3:10" x14ac:dyDescent="0.25">
      <c r="C1881" s="10"/>
      <c r="D1881" s="10"/>
      <c r="E1881" s="10"/>
      <c r="F1881" s="10"/>
      <c r="G1881" s="10"/>
      <c r="H1881" s="10"/>
      <c r="I1881" s="10"/>
      <c r="J1881" s="10"/>
    </row>
    <row r="1882" spans="3:10" x14ac:dyDescent="0.25">
      <c r="C1882" s="10"/>
      <c r="D1882" s="10"/>
      <c r="E1882" s="10"/>
      <c r="F1882" s="10"/>
      <c r="G1882" s="10"/>
      <c r="H1882" s="10"/>
      <c r="I1882" s="10"/>
      <c r="J1882" s="10"/>
    </row>
    <row r="1883" spans="3:10" x14ac:dyDescent="0.25">
      <c r="C1883" s="10"/>
      <c r="D1883" s="10"/>
      <c r="E1883" s="10"/>
      <c r="F1883" s="10"/>
      <c r="G1883" s="10"/>
      <c r="H1883" s="10"/>
      <c r="I1883" s="10"/>
      <c r="J1883" s="10"/>
    </row>
    <row r="1884" spans="3:10" x14ac:dyDescent="0.25">
      <c r="C1884" s="10"/>
      <c r="D1884" s="10"/>
      <c r="E1884" s="10"/>
      <c r="F1884" s="10"/>
      <c r="G1884" s="10"/>
      <c r="H1884" s="10"/>
      <c r="I1884" s="10"/>
      <c r="J1884" s="10"/>
    </row>
    <row r="1885" spans="3:10" x14ac:dyDescent="0.25">
      <c r="C1885" s="10"/>
      <c r="D1885" s="10"/>
      <c r="E1885" s="10"/>
      <c r="F1885" s="10"/>
      <c r="G1885" s="10"/>
      <c r="H1885" s="10"/>
      <c r="I1885" s="10"/>
      <c r="J1885" s="10"/>
    </row>
    <row r="1886" spans="3:10" x14ac:dyDescent="0.25">
      <c r="C1886" s="10"/>
      <c r="D1886" s="10"/>
      <c r="E1886" s="10"/>
      <c r="F1886" s="10"/>
      <c r="G1886" s="10"/>
      <c r="H1886" s="10"/>
      <c r="I1886" s="10"/>
      <c r="J1886" s="10"/>
    </row>
    <row r="1887" spans="3:10" x14ac:dyDescent="0.25">
      <c r="C1887" s="10"/>
      <c r="D1887" s="10"/>
      <c r="E1887" s="10"/>
      <c r="F1887" s="10"/>
      <c r="G1887" s="10"/>
      <c r="H1887" s="10"/>
      <c r="I1887" s="10"/>
      <c r="J1887" s="10"/>
    </row>
    <row r="1888" spans="3:10" x14ac:dyDescent="0.25">
      <c r="C1888" s="10"/>
      <c r="D1888" s="10"/>
      <c r="E1888" s="10"/>
      <c r="F1888" s="10"/>
      <c r="G1888" s="10"/>
      <c r="H1888" s="10"/>
      <c r="I1888" s="10"/>
      <c r="J1888" s="10"/>
    </row>
    <row r="1889" spans="3:10" x14ac:dyDescent="0.25">
      <c r="C1889" s="10"/>
      <c r="D1889" s="10"/>
      <c r="E1889" s="10"/>
      <c r="F1889" s="10"/>
      <c r="G1889" s="10"/>
      <c r="H1889" s="10"/>
      <c r="I1889" s="10"/>
      <c r="J1889" s="10"/>
    </row>
    <row r="1890" spans="3:10" x14ac:dyDescent="0.25">
      <c r="C1890" s="10"/>
      <c r="D1890" s="10"/>
      <c r="E1890" s="10"/>
      <c r="F1890" s="10"/>
      <c r="G1890" s="10"/>
      <c r="H1890" s="10"/>
      <c r="I1890" s="10"/>
      <c r="J1890" s="10"/>
    </row>
    <row r="1891" spans="3:10" x14ac:dyDescent="0.25">
      <c r="C1891" s="10"/>
      <c r="D1891" s="10"/>
      <c r="E1891" s="10"/>
      <c r="F1891" s="10"/>
      <c r="G1891" s="10"/>
      <c r="H1891" s="10"/>
      <c r="I1891" s="10"/>
      <c r="J1891" s="10"/>
    </row>
    <row r="1892" spans="3:10" x14ac:dyDescent="0.25">
      <c r="C1892" s="10"/>
      <c r="D1892" s="10"/>
      <c r="E1892" s="10"/>
      <c r="F1892" s="10"/>
      <c r="G1892" s="10"/>
      <c r="H1892" s="10"/>
      <c r="I1892" s="10"/>
      <c r="J1892" s="10"/>
    </row>
    <row r="1893" spans="3:10" x14ac:dyDescent="0.25">
      <c r="C1893" s="10"/>
      <c r="D1893" s="10"/>
      <c r="E1893" s="10"/>
      <c r="F1893" s="10"/>
      <c r="G1893" s="10"/>
      <c r="H1893" s="10"/>
      <c r="I1893" s="10"/>
      <c r="J1893" s="10"/>
    </row>
    <row r="1894" spans="3:10" x14ac:dyDescent="0.25">
      <c r="C1894" s="10"/>
      <c r="D1894" s="10"/>
      <c r="E1894" s="10"/>
      <c r="F1894" s="10"/>
      <c r="G1894" s="10"/>
      <c r="H1894" s="10"/>
      <c r="I1894" s="10"/>
      <c r="J1894" s="10"/>
    </row>
    <row r="1895" spans="3:10" x14ac:dyDescent="0.25">
      <c r="C1895" s="10"/>
      <c r="D1895" s="10"/>
      <c r="E1895" s="10"/>
      <c r="F1895" s="10"/>
      <c r="G1895" s="10"/>
      <c r="H1895" s="10"/>
      <c r="I1895" s="10"/>
      <c r="J1895" s="10"/>
    </row>
    <row r="1896" spans="3:10" x14ac:dyDescent="0.25">
      <c r="C1896" s="10"/>
      <c r="D1896" s="10"/>
      <c r="E1896" s="10"/>
      <c r="F1896" s="10"/>
      <c r="G1896" s="10"/>
      <c r="H1896" s="10"/>
      <c r="I1896" s="10"/>
      <c r="J1896" s="10"/>
    </row>
    <row r="1897" spans="3:10" x14ac:dyDescent="0.25">
      <c r="C1897" s="10"/>
      <c r="D1897" s="10"/>
      <c r="E1897" s="10"/>
      <c r="F1897" s="10"/>
      <c r="G1897" s="10"/>
      <c r="H1897" s="10"/>
      <c r="I1897" s="10"/>
      <c r="J1897" s="10"/>
    </row>
    <row r="1898" spans="3:10" x14ac:dyDescent="0.25">
      <c r="C1898" s="10"/>
      <c r="D1898" s="10"/>
      <c r="E1898" s="10"/>
      <c r="F1898" s="10"/>
      <c r="G1898" s="10"/>
      <c r="H1898" s="10"/>
      <c r="I1898" s="10"/>
      <c r="J1898" s="10"/>
    </row>
    <row r="1899" spans="3:10" x14ac:dyDescent="0.25">
      <c r="C1899" s="10"/>
      <c r="D1899" s="10"/>
      <c r="E1899" s="10"/>
      <c r="F1899" s="10"/>
      <c r="G1899" s="10"/>
      <c r="H1899" s="10"/>
      <c r="I1899" s="10"/>
      <c r="J1899" s="10"/>
    </row>
    <row r="1900" spans="3:10" x14ac:dyDescent="0.25">
      <c r="C1900" s="10"/>
      <c r="D1900" s="10"/>
      <c r="E1900" s="10"/>
      <c r="F1900" s="10"/>
      <c r="G1900" s="10"/>
      <c r="H1900" s="10"/>
      <c r="I1900" s="10"/>
      <c r="J1900" s="10"/>
    </row>
    <row r="1901" spans="3:10" x14ac:dyDescent="0.25">
      <c r="C1901" s="10"/>
      <c r="D1901" s="10"/>
      <c r="E1901" s="10"/>
      <c r="F1901" s="10"/>
      <c r="G1901" s="10"/>
      <c r="H1901" s="10"/>
      <c r="I1901" s="10"/>
      <c r="J1901" s="10"/>
    </row>
    <row r="1902" spans="3:10" x14ac:dyDescent="0.25">
      <c r="C1902" s="10"/>
      <c r="D1902" s="10"/>
      <c r="E1902" s="10"/>
      <c r="F1902" s="10"/>
      <c r="G1902" s="10"/>
      <c r="H1902" s="10"/>
      <c r="I1902" s="10"/>
      <c r="J1902" s="10"/>
    </row>
    <row r="1903" spans="3:10" x14ac:dyDescent="0.25">
      <c r="C1903" s="10"/>
      <c r="D1903" s="10"/>
      <c r="E1903" s="10"/>
      <c r="F1903" s="10"/>
      <c r="G1903" s="10"/>
      <c r="H1903" s="10"/>
      <c r="I1903" s="10"/>
      <c r="J1903" s="10"/>
    </row>
    <row r="1904" spans="3:10" x14ac:dyDescent="0.25">
      <c r="C1904" s="10"/>
      <c r="D1904" s="10"/>
      <c r="E1904" s="10"/>
      <c r="F1904" s="10"/>
      <c r="G1904" s="10"/>
      <c r="H1904" s="10"/>
      <c r="I1904" s="10"/>
      <c r="J1904" s="10"/>
    </row>
    <row r="1905" spans="3:10" x14ac:dyDescent="0.25">
      <c r="C1905" s="10"/>
      <c r="D1905" s="10"/>
      <c r="E1905" s="10"/>
      <c r="F1905" s="10"/>
      <c r="G1905" s="10"/>
      <c r="H1905" s="10"/>
      <c r="I1905" s="10"/>
      <c r="J1905" s="10"/>
    </row>
    <row r="1906" spans="3:10" x14ac:dyDescent="0.25">
      <c r="C1906" s="10"/>
      <c r="D1906" s="10"/>
      <c r="E1906" s="10"/>
      <c r="F1906" s="10"/>
      <c r="G1906" s="10"/>
      <c r="H1906" s="10"/>
      <c r="I1906" s="10"/>
      <c r="J1906" s="10"/>
    </row>
    <row r="1907" spans="3:10" x14ac:dyDescent="0.25">
      <c r="C1907" s="10"/>
      <c r="D1907" s="10"/>
      <c r="E1907" s="10"/>
      <c r="F1907" s="10"/>
      <c r="G1907" s="10"/>
      <c r="H1907" s="10"/>
      <c r="I1907" s="10"/>
      <c r="J1907" s="10"/>
    </row>
    <row r="1908" spans="3:10" x14ac:dyDescent="0.25">
      <c r="C1908" s="10"/>
      <c r="D1908" s="10"/>
      <c r="E1908" s="10"/>
      <c r="F1908" s="10"/>
      <c r="G1908" s="10"/>
      <c r="H1908" s="10"/>
      <c r="I1908" s="10"/>
      <c r="J1908" s="10"/>
    </row>
    <row r="1909" spans="3:10" x14ac:dyDescent="0.25">
      <c r="C1909" s="10"/>
      <c r="D1909" s="10"/>
      <c r="E1909" s="10"/>
      <c r="F1909" s="10"/>
      <c r="G1909" s="10"/>
      <c r="H1909" s="10"/>
      <c r="I1909" s="10"/>
      <c r="J1909" s="10"/>
    </row>
    <row r="1910" spans="3:10" x14ac:dyDescent="0.25">
      <c r="C1910" s="10"/>
      <c r="D1910" s="10"/>
      <c r="E1910" s="10"/>
      <c r="F1910" s="10"/>
      <c r="G1910" s="10"/>
      <c r="H1910" s="10"/>
      <c r="I1910" s="10"/>
      <c r="J1910" s="10"/>
    </row>
    <row r="1911" spans="3:10" x14ac:dyDescent="0.25">
      <c r="C1911" s="10"/>
      <c r="D1911" s="10"/>
      <c r="E1911" s="10"/>
      <c r="F1911" s="10"/>
      <c r="G1911" s="10"/>
      <c r="H1911" s="10"/>
      <c r="I1911" s="10"/>
      <c r="J1911" s="10"/>
    </row>
    <row r="1912" spans="3:10" x14ac:dyDescent="0.25">
      <c r="C1912" s="10"/>
      <c r="D1912" s="10"/>
      <c r="E1912" s="10"/>
      <c r="F1912" s="10"/>
      <c r="G1912" s="10"/>
      <c r="H1912" s="10"/>
      <c r="I1912" s="10"/>
      <c r="J1912" s="10"/>
    </row>
    <row r="1913" spans="3:10" x14ac:dyDescent="0.25">
      <c r="C1913" s="10"/>
      <c r="D1913" s="10"/>
      <c r="E1913" s="10"/>
      <c r="F1913" s="10"/>
      <c r="G1913" s="10"/>
      <c r="H1913" s="10"/>
      <c r="I1913" s="10"/>
      <c r="J1913" s="10"/>
    </row>
    <row r="1914" spans="3:10" x14ac:dyDescent="0.25">
      <c r="C1914" s="10"/>
      <c r="D1914" s="10"/>
      <c r="E1914" s="10"/>
      <c r="F1914" s="10"/>
      <c r="G1914" s="10"/>
      <c r="H1914" s="10"/>
      <c r="I1914" s="10"/>
      <c r="J1914" s="10"/>
    </row>
    <row r="1915" spans="3:10" x14ac:dyDescent="0.25">
      <c r="C1915" s="10"/>
      <c r="D1915" s="10"/>
      <c r="E1915" s="10"/>
      <c r="F1915" s="10"/>
      <c r="G1915" s="10"/>
      <c r="H1915" s="10"/>
      <c r="I1915" s="10"/>
      <c r="J1915" s="10"/>
    </row>
    <row r="1916" spans="3:10" x14ac:dyDescent="0.25">
      <c r="C1916" s="10"/>
      <c r="D1916" s="10"/>
      <c r="E1916" s="10"/>
      <c r="F1916" s="10"/>
      <c r="G1916" s="10"/>
      <c r="H1916" s="10"/>
      <c r="I1916" s="10"/>
      <c r="J1916" s="10"/>
    </row>
    <row r="1917" spans="3:10" x14ac:dyDescent="0.25">
      <c r="C1917" s="10"/>
      <c r="D1917" s="10"/>
      <c r="E1917" s="10"/>
      <c r="F1917" s="10"/>
      <c r="G1917" s="10"/>
      <c r="H1917" s="10"/>
      <c r="I1917" s="10"/>
      <c r="J1917" s="10"/>
    </row>
    <row r="1918" spans="3:10" x14ac:dyDescent="0.25">
      <c r="C1918" s="10"/>
      <c r="D1918" s="10"/>
      <c r="E1918" s="10"/>
      <c r="F1918" s="10"/>
      <c r="G1918" s="10"/>
      <c r="H1918" s="10"/>
      <c r="I1918" s="10"/>
      <c r="J1918" s="10"/>
    </row>
    <row r="1919" spans="3:10" x14ac:dyDescent="0.25">
      <c r="C1919" s="10"/>
      <c r="D1919" s="10"/>
      <c r="E1919" s="10"/>
      <c r="F1919" s="10"/>
      <c r="G1919" s="10"/>
      <c r="H1919" s="10"/>
      <c r="I1919" s="10"/>
      <c r="J1919" s="10"/>
    </row>
    <row r="1920" spans="3:10" x14ac:dyDescent="0.25">
      <c r="C1920" s="10"/>
      <c r="D1920" s="10"/>
      <c r="E1920" s="10"/>
      <c r="F1920" s="10"/>
      <c r="G1920" s="10"/>
      <c r="H1920" s="10"/>
      <c r="I1920" s="10"/>
      <c r="J1920" s="10"/>
    </row>
    <row r="1921" spans="3:10" x14ac:dyDescent="0.25">
      <c r="C1921" s="10"/>
      <c r="D1921" s="10"/>
      <c r="E1921" s="10"/>
      <c r="F1921" s="10"/>
      <c r="G1921" s="10"/>
      <c r="H1921" s="10"/>
      <c r="I1921" s="10"/>
      <c r="J1921" s="10"/>
    </row>
    <row r="1922" spans="3:10" x14ac:dyDescent="0.25">
      <c r="C1922" s="10"/>
      <c r="D1922" s="10"/>
      <c r="E1922" s="10"/>
      <c r="F1922" s="10"/>
      <c r="G1922" s="10"/>
      <c r="H1922" s="10"/>
      <c r="I1922" s="10"/>
      <c r="J1922" s="10"/>
    </row>
    <row r="1923" spans="3:10" x14ac:dyDescent="0.25">
      <c r="C1923" s="10"/>
      <c r="D1923" s="10"/>
      <c r="E1923" s="10"/>
      <c r="F1923" s="10"/>
      <c r="G1923" s="10"/>
      <c r="H1923" s="10"/>
      <c r="I1923" s="10"/>
      <c r="J1923" s="10"/>
    </row>
    <row r="1924" spans="3:10" x14ac:dyDescent="0.25">
      <c r="C1924" s="10"/>
      <c r="D1924" s="10"/>
      <c r="E1924" s="10"/>
      <c r="F1924" s="10"/>
      <c r="G1924" s="10"/>
      <c r="H1924" s="10"/>
      <c r="I1924" s="10"/>
      <c r="J1924" s="10"/>
    </row>
    <row r="1925" spans="3:10" x14ac:dyDescent="0.25">
      <c r="C1925" s="10"/>
      <c r="D1925" s="10"/>
      <c r="E1925" s="10"/>
      <c r="F1925" s="10"/>
      <c r="G1925" s="10"/>
      <c r="H1925" s="10"/>
      <c r="I1925" s="10"/>
      <c r="J1925" s="10"/>
    </row>
    <row r="1926" spans="3:10" x14ac:dyDescent="0.25">
      <c r="C1926" s="10"/>
      <c r="D1926" s="10"/>
      <c r="E1926" s="10"/>
      <c r="F1926" s="10"/>
      <c r="G1926" s="10"/>
      <c r="H1926" s="10"/>
      <c r="I1926" s="10"/>
      <c r="J1926" s="10"/>
    </row>
    <row r="1927" spans="3:10" x14ac:dyDescent="0.25">
      <c r="C1927" s="10"/>
      <c r="D1927" s="10"/>
      <c r="E1927" s="10"/>
      <c r="F1927" s="10"/>
      <c r="G1927" s="10"/>
      <c r="H1927" s="10"/>
      <c r="I1927" s="10"/>
      <c r="J1927" s="10"/>
    </row>
    <row r="1928" spans="3:10" x14ac:dyDescent="0.25">
      <c r="C1928" s="10"/>
      <c r="D1928" s="10"/>
      <c r="E1928" s="10"/>
      <c r="F1928" s="10"/>
      <c r="G1928" s="10"/>
      <c r="H1928" s="10"/>
      <c r="I1928" s="10"/>
      <c r="J1928" s="10"/>
    </row>
    <row r="1929" spans="3:10" x14ac:dyDescent="0.25">
      <c r="C1929" s="10"/>
      <c r="D1929" s="10"/>
      <c r="E1929" s="10"/>
      <c r="F1929" s="10"/>
      <c r="G1929" s="10"/>
      <c r="H1929" s="10"/>
      <c r="I1929" s="10"/>
      <c r="J1929" s="10"/>
    </row>
    <row r="1930" spans="3:10" x14ac:dyDescent="0.25">
      <c r="C1930" s="10"/>
      <c r="D1930" s="10"/>
      <c r="E1930" s="10"/>
      <c r="F1930" s="10"/>
      <c r="G1930" s="10"/>
      <c r="H1930" s="10"/>
      <c r="I1930" s="10"/>
      <c r="J1930" s="10"/>
    </row>
    <row r="1931" spans="3:10" x14ac:dyDescent="0.25">
      <c r="C1931" s="10"/>
      <c r="D1931" s="10"/>
      <c r="E1931" s="10"/>
      <c r="F1931" s="10"/>
      <c r="G1931" s="10"/>
      <c r="H1931" s="10"/>
      <c r="I1931" s="10"/>
      <c r="J1931" s="10"/>
    </row>
    <row r="1932" spans="3:10" x14ac:dyDescent="0.25">
      <c r="C1932" s="10"/>
      <c r="D1932" s="10"/>
      <c r="E1932" s="10"/>
      <c r="F1932" s="10"/>
      <c r="G1932" s="10"/>
      <c r="H1932" s="10"/>
      <c r="I1932" s="10"/>
      <c r="J1932" s="10"/>
    </row>
    <row r="1933" spans="3:10" x14ac:dyDescent="0.25">
      <c r="C1933" s="10"/>
      <c r="D1933" s="10"/>
      <c r="E1933" s="10"/>
      <c r="F1933" s="10"/>
      <c r="G1933" s="10"/>
      <c r="H1933" s="10"/>
      <c r="I1933" s="10"/>
      <c r="J1933" s="10"/>
    </row>
    <row r="1934" spans="3:10" x14ac:dyDescent="0.25">
      <c r="C1934" s="10"/>
      <c r="D1934" s="10"/>
      <c r="E1934" s="10"/>
      <c r="F1934" s="10"/>
      <c r="G1934" s="10"/>
      <c r="H1934" s="10"/>
      <c r="I1934" s="10"/>
      <c r="J1934" s="10"/>
    </row>
    <row r="1935" spans="3:10" x14ac:dyDescent="0.25">
      <c r="C1935" s="10"/>
      <c r="D1935" s="10"/>
      <c r="E1935" s="10"/>
      <c r="F1935" s="10"/>
      <c r="G1935" s="10"/>
      <c r="H1935" s="10"/>
      <c r="I1935" s="10"/>
      <c r="J1935" s="10"/>
    </row>
    <row r="1936" spans="3:10" x14ac:dyDescent="0.25">
      <c r="C1936" s="10"/>
      <c r="D1936" s="10"/>
      <c r="E1936" s="10"/>
      <c r="F1936" s="10"/>
      <c r="G1936" s="10"/>
      <c r="H1936" s="10"/>
      <c r="I1936" s="10"/>
      <c r="J1936" s="10"/>
    </row>
    <row r="1937" spans="3:10" x14ac:dyDescent="0.25">
      <c r="C1937" s="10"/>
      <c r="D1937" s="10"/>
      <c r="E1937" s="10"/>
      <c r="F1937" s="10"/>
      <c r="G1937" s="10"/>
      <c r="H1937" s="10"/>
      <c r="I1937" s="10"/>
      <c r="J1937" s="10"/>
    </row>
    <row r="1938" spans="3:10" x14ac:dyDescent="0.25">
      <c r="C1938" s="10"/>
      <c r="D1938" s="10"/>
      <c r="E1938" s="10"/>
      <c r="F1938" s="10"/>
      <c r="G1938" s="10"/>
      <c r="H1938" s="10"/>
      <c r="I1938" s="10"/>
      <c r="J1938" s="10"/>
    </row>
    <row r="1939" spans="3:10" x14ac:dyDescent="0.25">
      <c r="C1939" s="10"/>
      <c r="D1939" s="10"/>
      <c r="E1939" s="10"/>
      <c r="F1939" s="10"/>
      <c r="G1939" s="10"/>
      <c r="H1939" s="10"/>
      <c r="I1939" s="10"/>
      <c r="J1939" s="10"/>
    </row>
    <row r="1940" spans="3:10" x14ac:dyDescent="0.25">
      <c r="C1940" s="10"/>
      <c r="D1940" s="10"/>
      <c r="E1940" s="10"/>
      <c r="F1940" s="10"/>
      <c r="G1940" s="10"/>
      <c r="H1940" s="10"/>
      <c r="I1940" s="10"/>
      <c r="J1940" s="10"/>
    </row>
    <row r="1941" spans="3:10" x14ac:dyDescent="0.25">
      <c r="C1941" s="10"/>
      <c r="D1941" s="10"/>
      <c r="E1941" s="10"/>
      <c r="F1941" s="10"/>
      <c r="G1941" s="10"/>
      <c r="H1941" s="10"/>
      <c r="I1941" s="10"/>
      <c r="J1941" s="10"/>
    </row>
    <row r="1942" spans="3:10" x14ac:dyDescent="0.25">
      <c r="C1942" s="10"/>
      <c r="D1942" s="10"/>
      <c r="E1942" s="10"/>
      <c r="F1942" s="10"/>
      <c r="G1942" s="10"/>
      <c r="H1942" s="10"/>
      <c r="I1942" s="10"/>
      <c r="J1942" s="10"/>
    </row>
    <row r="1943" spans="3:10" x14ac:dyDescent="0.25">
      <c r="C1943" s="10"/>
      <c r="D1943" s="10"/>
      <c r="E1943" s="10"/>
      <c r="F1943" s="10"/>
      <c r="G1943" s="10"/>
      <c r="H1943" s="10"/>
      <c r="I1943" s="10"/>
      <c r="J1943" s="10"/>
    </row>
    <row r="1944" spans="3:10" x14ac:dyDescent="0.25">
      <c r="C1944" s="10"/>
      <c r="D1944" s="10"/>
      <c r="E1944" s="10"/>
      <c r="F1944" s="10"/>
      <c r="G1944" s="10"/>
      <c r="H1944" s="10"/>
      <c r="I1944" s="10"/>
      <c r="J1944" s="10"/>
    </row>
    <row r="1945" spans="3:10" x14ac:dyDescent="0.25">
      <c r="C1945" s="10"/>
      <c r="D1945" s="10"/>
      <c r="E1945" s="10"/>
      <c r="F1945" s="10"/>
      <c r="G1945" s="10"/>
      <c r="H1945" s="10"/>
      <c r="I1945" s="10"/>
      <c r="J1945" s="10"/>
    </row>
    <row r="1946" spans="3:10" x14ac:dyDescent="0.25">
      <c r="C1946" s="10"/>
      <c r="D1946" s="10"/>
      <c r="E1946" s="10"/>
      <c r="F1946" s="10"/>
      <c r="G1946" s="10"/>
      <c r="H1946" s="10"/>
      <c r="I1946" s="10"/>
      <c r="J1946" s="10"/>
    </row>
    <row r="1947" spans="3:10" x14ac:dyDescent="0.25">
      <c r="C1947" s="10"/>
      <c r="D1947" s="10"/>
      <c r="E1947" s="10"/>
      <c r="F1947" s="10"/>
      <c r="G1947" s="10"/>
      <c r="H1947" s="10"/>
      <c r="I1947" s="10"/>
      <c r="J1947" s="10"/>
    </row>
    <row r="1948" spans="3:10" x14ac:dyDescent="0.25">
      <c r="C1948" s="10"/>
      <c r="D1948" s="10"/>
      <c r="E1948" s="10"/>
      <c r="F1948" s="10"/>
      <c r="G1948" s="10"/>
      <c r="H1948" s="10"/>
      <c r="I1948" s="10"/>
      <c r="J1948" s="10"/>
    </row>
    <row r="1949" spans="3:10" x14ac:dyDescent="0.25">
      <c r="C1949" s="10"/>
      <c r="D1949" s="10"/>
      <c r="E1949" s="10"/>
      <c r="F1949" s="10"/>
      <c r="G1949" s="10"/>
      <c r="H1949" s="10"/>
      <c r="I1949" s="10"/>
      <c r="J1949" s="10"/>
    </row>
    <row r="1950" spans="3:10" x14ac:dyDescent="0.25">
      <c r="C1950" s="10"/>
      <c r="D1950" s="10"/>
      <c r="E1950" s="10"/>
      <c r="F1950" s="10"/>
      <c r="G1950" s="10"/>
      <c r="H1950" s="10"/>
      <c r="I1950" s="10"/>
      <c r="J1950" s="10"/>
    </row>
    <row r="1951" spans="3:10" x14ac:dyDescent="0.25">
      <c r="C1951" s="10"/>
      <c r="D1951" s="10"/>
      <c r="E1951" s="10"/>
      <c r="F1951" s="10"/>
      <c r="G1951" s="10"/>
      <c r="H1951" s="10"/>
      <c r="I1951" s="10"/>
      <c r="J1951" s="10"/>
    </row>
    <row r="1952" spans="3:10" x14ac:dyDescent="0.25">
      <c r="C1952" s="10"/>
      <c r="D1952" s="10"/>
      <c r="E1952" s="10"/>
      <c r="F1952" s="10"/>
      <c r="G1952" s="10"/>
      <c r="H1952" s="10"/>
      <c r="I1952" s="10"/>
      <c r="J1952" s="10"/>
    </row>
    <row r="1953" spans="3:10" x14ac:dyDescent="0.25">
      <c r="C1953" s="10"/>
      <c r="D1953" s="10"/>
      <c r="E1953" s="10"/>
      <c r="F1953" s="10"/>
      <c r="G1953" s="10"/>
      <c r="H1953" s="10"/>
      <c r="I1953" s="10"/>
      <c r="J1953" s="10"/>
    </row>
    <row r="1954" spans="3:10" x14ac:dyDescent="0.25">
      <c r="C1954" s="10"/>
      <c r="D1954" s="10"/>
      <c r="E1954" s="10"/>
      <c r="F1954" s="10"/>
      <c r="G1954" s="10"/>
      <c r="H1954" s="10"/>
      <c r="I1954" s="10"/>
      <c r="J1954" s="10"/>
    </row>
    <row r="1955" spans="3:10" x14ac:dyDescent="0.25">
      <c r="C1955" s="10"/>
      <c r="D1955" s="10"/>
      <c r="E1955" s="10"/>
      <c r="F1955" s="10"/>
      <c r="G1955" s="10"/>
      <c r="H1955" s="10"/>
      <c r="I1955" s="10"/>
      <c r="J1955" s="10"/>
    </row>
    <row r="1956" spans="3:10" x14ac:dyDescent="0.25">
      <c r="C1956" s="10"/>
      <c r="D1956" s="10"/>
      <c r="E1956" s="10"/>
      <c r="F1956" s="10"/>
      <c r="G1956" s="10"/>
      <c r="H1956" s="10"/>
      <c r="I1956" s="10"/>
      <c r="J1956" s="10"/>
    </row>
    <row r="1957" spans="3:10" x14ac:dyDescent="0.25">
      <c r="C1957" s="10"/>
      <c r="D1957" s="10"/>
      <c r="E1957" s="10"/>
      <c r="F1957" s="10"/>
      <c r="G1957" s="10"/>
      <c r="H1957" s="10"/>
      <c r="I1957" s="10"/>
      <c r="J1957" s="10"/>
    </row>
    <row r="1958" spans="3:10" x14ac:dyDescent="0.25">
      <c r="C1958" s="10"/>
      <c r="D1958" s="10"/>
      <c r="E1958" s="10"/>
      <c r="F1958" s="10"/>
      <c r="G1958" s="10"/>
      <c r="H1958" s="10"/>
      <c r="I1958" s="10"/>
      <c r="J1958" s="10"/>
    </row>
    <row r="1959" spans="3:10" x14ac:dyDescent="0.25">
      <c r="C1959" s="10"/>
      <c r="D1959" s="10"/>
      <c r="E1959" s="10"/>
      <c r="F1959" s="10"/>
      <c r="G1959" s="10"/>
      <c r="H1959" s="10"/>
      <c r="I1959" s="10"/>
      <c r="J1959" s="10"/>
    </row>
    <row r="1960" spans="3:10" x14ac:dyDescent="0.25">
      <c r="C1960" s="10"/>
      <c r="D1960" s="10"/>
      <c r="E1960" s="10"/>
      <c r="F1960" s="10"/>
      <c r="G1960" s="10"/>
      <c r="H1960" s="10"/>
      <c r="I1960" s="10"/>
      <c r="J1960" s="10"/>
    </row>
    <row r="1961" spans="3:10" x14ac:dyDescent="0.25">
      <c r="C1961" s="10"/>
      <c r="D1961" s="10"/>
      <c r="E1961" s="10"/>
      <c r="F1961" s="10"/>
      <c r="G1961" s="10"/>
      <c r="H1961" s="10"/>
      <c r="I1961" s="10"/>
      <c r="J1961" s="10"/>
    </row>
    <row r="1962" spans="3:10" x14ac:dyDescent="0.25">
      <c r="C1962" s="10"/>
      <c r="D1962" s="10"/>
      <c r="E1962" s="10"/>
      <c r="F1962" s="10"/>
      <c r="G1962" s="10"/>
      <c r="H1962" s="10"/>
      <c r="I1962" s="10"/>
      <c r="J1962" s="10"/>
    </row>
    <row r="1963" spans="3:10" x14ac:dyDescent="0.25">
      <c r="C1963" s="10"/>
      <c r="D1963" s="10"/>
      <c r="E1963" s="10"/>
      <c r="F1963" s="10"/>
      <c r="G1963" s="10"/>
      <c r="H1963" s="10"/>
      <c r="I1963" s="10"/>
      <c r="J1963" s="10"/>
    </row>
    <row r="1964" spans="3:10" x14ac:dyDescent="0.25">
      <c r="C1964" s="10"/>
      <c r="D1964" s="10"/>
      <c r="E1964" s="10"/>
      <c r="F1964" s="10"/>
      <c r="G1964" s="10"/>
      <c r="H1964" s="10"/>
      <c r="I1964" s="10"/>
      <c r="J1964" s="10"/>
    </row>
    <row r="1965" spans="3:10" x14ac:dyDescent="0.25">
      <c r="C1965" s="10"/>
      <c r="D1965" s="10"/>
      <c r="E1965" s="10"/>
      <c r="F1965" s="10"/>
      <c r="G1965" s="10"/>
      <c r="H1965" s="10"/>
      <c r="I1965" s="10"/>
      <c r="J1965" s="10"/>
    </row>
    <row r="1966" spans="3:10" x14ac:dyDescent="0.25">
      <c r="C1966" s="10"/>
      <c r="D1966" s="10"/>
      <c r="E1966" s="10"/>
      <c r="F1966" s="10"/>
      <c r="G1966" s="10"/>
      <c r="H1966" s="10"/>
      <c r="I1966" s="10"/>
      <c r="J1966" s="10"/>
    </row>
    <row r="1967" spans="3:10" x14ac:dyDescent="0.25">
      <c r="C1967" s="10"/>
      <c r="D1967" s="10"/>
      <c r="E1967" s="10"/>
      <c r="F1967" s="10"/>
      <c r="G1967" s="10"/>
      <c r="H1967" s="10"/>
      <c r="I1967" s="10"/>
      <c r="J1967" s="10"/>
    </row>
    <row r="1968" spans="3:10" x14ac:dyDescent="0.25">
      <c r="C1968" s="10"/>
      <c r="D1968" s="10"/>
      <c r="E1968" s="10"/>
      <c r="F1968" s="10"/>
      <c r="G1968" s="10"/>
      <c r="H1968" s="10"/>
      <c r="I1968" s="10"/>
      <c r="J1968" s="10"/>
    </row>
    <row r="1969" spans="3:10" x14ac:dyDescent="0.25">
      <c r="C1969" s="10"/>
      <c r="D1969" s="10"/>
      <c r="E1969" s="10"/>
      <c r="F1969" s="10"/>
      <c r="G1969" s="10"/>
      <c r="H1969" s="10"/>
      <c r="I1969" s="10"/>
      <c r="J1969" s="10"/>
    </row>
    <row r="1970" spans="3:10" x14ac:dyDescent="0.25">
      <c r="C1970" s="10"/>
      <c r="D1970" s="10"/>
      <c r="E1970" s="10"/>
      <c r="F1970" s="10"/>
      <c r="G1970" s="10"/>
      <c r="H1970" s="10"/>
      <c r="I1970" s="10"/>
      <c r="J1970" s="10"/>
    </row>
    <row r="1971" spans="3:10" x14ac:dyDescent="0.25">
      <c r="C1971" s="10"/>
      <c r="D1971" s="10"/>
      <c r="E1971" s="10"/>
      <c r="F1971" s="10"/>
      <c r="G1971" s="10"/>
      <c r="H1971" s="10"/>
      <c r="I1971" s="10"/>
      <c r="J1971" s="10"/>
    </row>
    <row r="1972" spans="3:10" x14ac:dyDescent="0.25">
      <c r="C1972" s="10"/>
      <c r="D1972" s="10"/>
      <c r="E1972" s="10"/>
      <c r="F1972" s="10"/>
      <c r="G1972" s="10"/>
      <c r="H1972" s="10"/>
      <c r="I1972" s="10"/>
      <c r="J1972" s="10"/>
    </row>
    <row r="1973" spans="3:10" x14ac:dyDescent="0.25">
      <c r="C1973" s="10"/>
      <c r="D1973" s="10"/>
      <c r="E1973" s="10"/>
      <c r="F1973" s="10"/>
      <c r="G1973" s="10"/>
      <c r="H1973" s="10"/>
      <c r="I1973" s="10"/>
      <c r="J1973" s="10"/>
    </row>
    <row r="1974" spans="3:10" x14ac:dyDescent="0.25">
      <c r="C1974" s="10"/>
      <c r="D1974" s="10"/>
      <c r="E1974" s="10"/>
      <c r="F1974" s="10"/>
      <c r="G1974" s="10"/>
      <c r="H1974" s="10"/>
      <c r="I1974" s="10"/>
      <c r="J1974" s="10"/>
    </row>
    <row r="1975" spans="3:10" x14ac:dyDescent="0.25">
      <c r="C1975" s="10"/>
      <c r="D1975" s="10"/>
      <c r="E1975" s="10"/>
      <c r="F1975" s="10"/>
      <c r="G1975" s="10"/>
      <c r="H1975" s="10"/>
      <c r="I1975" s="10"/>
      <c r="J1975" s="10"/>
    </row>
    <row r="1976" spans="3:10" x14ac:dyDescent="0.25">
      <c r="C1976" s="10"/>
      <c r="D1976" s="10"/>
      <c r="E1976" s="10"/>
      <c r="F1976" s="10"/>
      <c r="G1976" s="10"/>
      <c r="H1976" s="10"/>
      <c r="I1976" s="10"/>
      <c r="J1976" s="10"/>
    </row>
    <row r="1977" spans="3:10" x14ac:dyDescent="0.25">
      <c r="C1977" s="10"/>
      <c r="D1977" s="10"/>
      <c r="E1977" s="10"/>
      <c r="F1977" s="10"/>
      <c r="G1977" s="10"/>
      <c r="H1977" s="10"/>
      <c r="I1977" s="10"/>
      <c r="J1977" s="10"/>
    </row>
    <row r="1978" spans="3:10" x14ac:dyDescent="0.25">
      <c r="C1978" s="10"/>
      <c r="D1978" s="10"/>
      <c r="E1978" s="10"/>
      <c r="F1978" s="10"/>
      <c r="G1978" s="10"/>
      <c r="H1978" s="10"/>
      <c r="I1978" s="10"/>
      <c r="J1978" s="10"/>
    </row>
    <row r="1979" spans="3:10" x14ac:dyDescent="0.25">
      <c r="C1979" s="10"/>
      <c r="D1979" s="10"/>
      <c r="E1979" s="10"/>
      <c r="F1979" s="10"/>
      <c r="G1979" s="10"/>
      <c r="H1979" s="10"/>
      <c r="I1979" s="10"/>
      <c r="J1979" s="10"/>
    </row>
    <row r="1980" spans="3:10" x14ac:dyDescent="0.25">
      <c r="C1980" s="10"/>
      <c r="D1980" s="10"/>
      <c r="E1980" s="10"/>
      <c r="F1980" s="10"/>
      <c r="G1980" s="10"/>
      <c r="H1980" s="10"/>
      <c r="I1980" s="10"/>
      <c r="J1980" s="10"/>
    </row>
    <row r="1981" spans="3:10" x14ac:dyDescent="0.25">
      <c r="C1981" s="10"/>
      <c r="D1981" s="10"/>
      <c r="E1981" s="10"/>
      <c r="F1981" s="10"/>
      <c r="G1981" s="10"/>
      <c r="H1981" s="10"/>
      <c r="I1981" s="10"/>
      <c r="J1981" s="10"/>
    </row>
    <row r="1982" spans="3:10" x14ac:dyDescent="0.25">
      <c r="C1982" s="10"/>
      <c r="D1982" s="10"/>
      <c r="E1982" s="10"/>
      <c r="F1982" s="10"/>
      <c r="G1982" s="10"/>
      <c r="H1982" s="10"/>
      <c r="I1982" s="10"/>
      <c r="J1982" s="10"/>
    </row>
    <row r="1983" spans="3:10" x14ac:dyDescent="0.25">
      <c r="C1983" s="10"/>
      <c r="D1983" s="10"/>
      <c r="E1983" s="10"/>
      <c r="F1983" s="10"/>
      <c r="G1983" s="10"/>
      <c r="H1983" s="10"/>
      <c r="I1983" s="10"/>
      <c r="J1983" s="10"/>
    </row>
    <row r="1984" spans="3:10" x14ac:dyDescent="0.25">
      <c r="C1984" s="10"/>
      <c r="D1984" s="10"/>
      <c r="E1984" s="10"/>
      <c r="F1984" s="10"/>
      <c r="G1984" s="10"/>
      <c r="H1984" s="10"/>
      <c r="I1984" s="10"/>
      <c r="J1984" s="10"/>
    </row>
    <row r="1985" spans="3:10" x14ac:dyDescent="0.25">
      <c r="C1985" s="10"/>
      <c r="D1985" s="10"/>
      <c r="E1985" s="10"/>
      <c r="F1985" s="10"/>
      <c r="G1985" s="10"/>
      <c r="H1985" s="10"/>
      <c r="I1985" s="10"/>
      <c r="J1985" s="10"/>
    </row>
    <row r="1986" spans="3:10" x14ac:dyDescent="0.25">
      <c r="C1986" s="10"/>
      <c r="D1986" s="10"/>
      <c r="E1986" s="10"/>
      <c r="F1986" s="10"/>
      <c r="G1986" s="10"/>
      <c r="H1986" s="10"/>
      <c r="I1986" s="10"/>
      <c r="J1986" s="10"/>
    </row>
    <row r="1987" spans="3:10" x14ac:dyDescent="0.25">
      <c r="C1987" s="10"/>
      <c r="D1987" s="10"/>
      <c r="E1987" s="10"/>
      <c r="F1987" s="10"/>
      <c r="G1987" s="10"/>
      <c r="H1987" s="10"/>
      <c r="I1987" s="10"/>
      <c r="J1987" s="10"/>
    </row>
    <row r="1988" spans="3:10" x14ac:dyDescent="0.25">
      <c r="C1988" s="10"/>
      <c r="D1988" s="10"/>
      <c r="E1988" s="10"/>
      <c r="F1988" s="10"/>
      <c r="G1988" s="10"/>
      <c r="H1988" s="10"/>
      <c r="I1988" s="10"/>
      <c r="J1988" s="10"/>
    </row>
    <row r="1989" spans="3:10" x14ac:dyDescent="0.25">
      <c r="C1989" s="10"/>
      <c r="D1989" s="10"/>
      <c r="E1989" s="10"/>
      <c r="F1989" s="10"/>
      <c r="G1989" s="10"/>
      <c r="H1989" s="10"/>
      <c r="I1989" s="10"/>
      <c r="J1989" s="10"/>
    </row>
    <row r="1990" spans="3:10" x14ac:dyDescent="0.25">
      <c r="C1990" s="10"/>
      <c r="D1990" s="10"/>
      <c r="E1990" s="10"/>
      <c r="F1990" s="10"/>
      <c r="G1990" s="10"/>
      <c r="H1990" s="10"/>
      <c r="I1990" s="10"/>
      <c r="J1990" s="10"/>
    </row>
    <row r="1991" spans="3:10" x14ac:dyDescent="0.25">
      <c r="C1991" s="10"/>
      <c r="D1991" s="10"/>
      <c r="E1991" s="10"/>
      <c r="F1991" s="10"/>
      <c r="G1991" s="10"/>
      <c r="H1991" s="10"/>
      <c r="I1991" s="10"/>
      <c r="J1991" s="10"/>
    </row>
    <row r="1992" spans="3:10" x14ac:dyDescent="0.25">
      <c r="C1992" s="10"/>
      <c r="D1992" s="10"/>
      <c r="E1992" s="10"/>
      <c r="F1992" s="10"/>
      <c r="G1992" s="10"/>
      <c r="H1992" s="10"/>
      <c r="I1992" s="10"/>
      <c r="J1992" s="10"/>
    </row>
    <row r="1993" spans="3:10" x14ac:dyDescent="0.25">
      <c r="C1993" s="10"/>
      <c r="D1993" s="10"/>
      <c r="E1993" s="10"/>
      <c r="F1993" s="10"/>
      <c r="G1993" s="10"/>
      <c r="H1993" s="10"/>
      <c r="I1993" s="10"/>
      <c r="J1993" s="10"/>
    </row>
    <row r="1994" spans="3:10" x14ac:dyDescent="0.25">
      <c r="C1994" s="10"/>
      <c r="D1994" s="10"/>
      <c r="E1994" s="10"/>
      <c r="F1994" s="10"/>
      <c r="G1994" s="10"/>
      <c r="H1994" s="10"/>
      <c r="I1994" s="10"/>
      <c r="J1994" s="10"/>
    </row>
  </sheetData>
  <mergeCells count="97">
    <mergeCell ref="A2:J2"/>
    <mergeCell ref="A8:A9"/>
    <mergeCell ref="B8:B9"/>
    <mergeCell ref="C8:C9"/>
    <mergeCell ref="E8:F8"/>
    <mergeCell ref="G8:H8"/>
    <mergeCell ref="I8:I9"/>
    <mergeCell ref="J8:J9"/>
    <mergeCell ref="D8:D9"/>
    <mergeCell ref="I43:I44"/>
    <mergeCell ref="J43:J44"/>
    <mergeCell ref="A78:A79"/>
    <mergeCell ref="B78:B79"/>
    <mergeCell ref="C78:C79"/>
    <mergeCell ref="E78:F78"/>
    <mergeCell ref="G78:H78"/>
    <mergeCell ref="I78:I79"/>
    <mergeCell ref="J78:J79"/>
    <mergeCell ref="A43:A44"/>
    <mergeCell ref="B43:B44"/>
    <mergeCell ref="C43:C44"/>
    <mergeCell ref="E43:F43"/>
    <mergeCell ref="G43:H43"/>
    <mergeCell ref="D43:D44"/>
    <mergeCell ref="D78:D79"/>
    <mergeCell ref="I114:I115"/>
    <mergeCell ref="J114:J115"/>
    <mergeCell ref="A150:A151"/>
    <mergeCell ref="B150:B151"/>
    <mergeCell ref="C150:C151"/>
    <mergeCell ref="E150:F150"/>
    <mergeCell ref="G150:H150"/>
    <mergeCell ref="I150:I151"/>
    <mergeCell ref="J150:J151"/>
    <mergeCell ref="A114:A115"/>
    <mergeCell ref="B114:B115"/>
    <mergeCell ref="C114:C115"/>
    <mergeCell ref="E114:F114"/>
    <mergeCell ref="G114:H114"/>
    <mergeCell ref="D114:D115"/>
    <mergeCell ref="D150:D151"/>
    <mergeCell ref="I186:I187"/>
    <mergeCell ref="J186:J187"/>
    <mergeCell ref="A186:A187"/>
    <mergeCell ref="B186:B187"/>
    <mergeCell ref="C186:C187"/>
    <mergeCell ref="E186:F186"/>
    <mergeCell ref="G186:H186"/>
    <mergeCell ref="D186:D187"/>
    <mergeCell ref="G222:H222"/>
    <mergeCell ref="I222:I223"/>
    <mergeCell ref="J222:J223"/>
    <mergeCell ref="A222:A223"/>
    <mergeCell ref="B222:B223"/>
    <mergeCell ref="C222:C223"/>
    <mergeCell ref="E222:F222"/>
    <mergeCell ref="D222:D223"/>
    <mergeCell ref="I259:I260"/>
    <mergeCell ref="J259:J260"/>
    <mergeCell ref="A295:A296"/>
    <mergeCell ref="B295:B296"/>
    <mergeCell ref="C295:C296"/>
    <mergeCell ref="E295:F295"/>
    <mergeCell ref="G295:H295"/>
    <mergeCell ref="I295:I296"/>
    <mergeCell ref="J295:J296"/>
    <mergeCell ref="A259:A260"/>
    <mergeCell ref="B259:B260"/>
    <mergeCell ref="C259:C260"/>
    <mergeCell ref="E259:F259"/>
    <mergeCell ref="G259:H259"/>
    <mergeCell ref="D259:D260"/>
    <mergeCell ref="D295:D296"/>
    <mergeCell ref="I331:I332"/>
    <mergeCell ref="J331:J332"/>
    <mergeCell ref="A367:A368"/>
    <mergeCell ref="B367:B368"/>
    <mergeCell ref="C367:C368"/>
    <mergeCell ref="E367:F367"/>
    <mergeCell ref="G367:H367"/>
    <mergeCell ref="I367:I368"/>
    <mergeCell ref="J367:J368"/>
    <mergeCell ref="A331:A332"/>
    <mergeCell ref="B331:B332"/>
    <mergeCell ref="C331:C332"/>
    <mergeCell ref="E331:F331"/>
    <mergeCell ref="G331:H331"/>
    <mergeCell ref="D331:D332"/>
    <mergeCell ref="D367:D368"/>
    <mergeCell ref="I403:I404"/>
    <mergeCell ref="J403:J404"/>
    <mergeCell ref="A403:A404"/>
    <mergeCell ref="B403:B404"/>
    <mergeCell ref="C403:C404"/>
    <mergeCell ref="E403:F403"/>
    <mergeCell ref="G403:H403"/>
    <mergeCell ref="D403:D404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66</v>
      </c>
      <c r="B1" s="13">
        <v>45047</v>
      </c>
    </row>
    <row r="2" spans="1:2" x14ac:dyDescent="0.2">
      <c r="A2" t="s">
        <v>67</v>
      </c>
      <c r="B2" s="13">
        <v>44306.652141203704</v>
      </c>
    </row>
    <row r="3" spans="1:2" x14ac:dyDescent="0.2">
      <c r="A3" t="s">
        <v>68</v>
      </c>
      <c r="B3" t="s">
        <v>70</v>
      </c>
    </row>
    <row r="4" spans="1:2" x14ac:dyDescent="0.2">
      <c r="A4" t="s">
        <v>69</v>
      </c>
      <c r="B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12.05.2023</vt:lpstr>
      <vt:lpstr>Dop</vt:lpstr>
      <vt:lpstr>Группа</vt:lpstr>
      <vt:lpstr>Дата_Печати</vt:lpstr>
      <vt:lpstr>Дата_Сост</vt:lpstr>
      <vt:lpstr>С3</vt:lpstr>
      <vt:lpstr>Физ_Норма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Любовь Андрианова</cp:lastModifiedBy>
  <cp:lastPrinted>2021-06-22T05:42:00Z</cp:lastPrinted>
  <dcterms:created xsi:type="dcterms:W3CDTF">2002-09-22T07:35:02Z</dcterms:created>
  <dcterms:modified xsi:type="dcterms:W3CDTF">2021-06-22T05:59:43Z</dcterms:modified>
</cp:coreProperties>
</file>